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ate Rent Cases" sheetId="2" state="visible" r:id="rId2"/>
    <sheet xmlns:r="http://schemas.openxmlformats.org/officeDocument/2006/relationships" name="Contact Log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'Late Rent Cases'!$A$4:$R$104</definedName>
    <definedName name="_xlnm._FilterDatabase" localSheetId="2" hidden="1">'Contact Log'!$A$4:$L$104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;[Red]-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43535A"/>
      <sz val="9"/>
    </font>
    <font>
      <name val="Calibri"/>
      <b val="1"/>
      <color rgb="00FFFFFF"/>
      <sz val="11"/>
    </font>
    <font>
      <name val="Calibri"/>
      <color rgb="00243238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3" fillId="3" borderId="1" pivotButton="0" quotePrefix="0" xfId="0"/>
    <xf numFmtId="0" fontId="0" fillId="3" borderId="1" pivotButton="0" quotePrefix="0" xfId="0"/>
    <xf numFmtId="0" fontId="2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Calibri"/>
        <b val="1"/>
        <color rgb="00243238"/>
        <sz val="10"/>
      </font>
      <fill>
        <patternFill patternType="solid">
          <fgColor rgb="00F8D7D1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Cases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'Summary'!B15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'Summary'!$A$16:$A$19</f>
            </numRef>
          </cat>
          <val>
            <numRef>
              <f>'Summary'!$B$16:$B$19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Cases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41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Late Rent Follow-Up Tracker</t>
        </is>
      </c>
      <c r="B1" s="25" t="n"/>
      <c r="C1" s="25" t="n"/>
      <c r="D1" s="25" t="n"/>
      <c r="E1" s="25" t="n"/>
      <c r="F1" s="25" t="n"/>
      <c r="G1" s="25" t="n"/>
      <c r="H1" s="26" t="n"/>
    </row>
    <row r="2">
      <c r="A2" s="2" t="inlineStr">
        <is>
          <t>Operational indicators calculated from the fictional sample records and future entered data.</t>
        </is>
      </c>
    </row>
    <row r="3"/>
    <row r="4">
      <c r="A4" s="3" t="inlineStr">
        <is>
          <t>Indicator</t>
        </is>
      </c>
      <c r="B4" s="3" t="inlineStr">
        <is>
          <t>Value</t>
        </is>
      </c>
    </row>
    <row r="5">
      <c r="A5" s="4" t="inlineStr">
        <is>
          <t>As of date</t>
        </is>
      </c>
      <c r="B5" s="5">
        <f>TODAY()</f>
        <v/>
      </c>
    </row>
    <row r="6">
      <c r="A6" s="6" t="inlineStr">
        <is>
          <t>Active cases with a balance</t>
        </is>
      </c>
      <c r="B6" s="7">
        <f>COUNTIFS('Late Rent Cases'!$A$5:$A$104,"&lt;&gt;",'Late Rent Cases'!$H$5:$H$104,"&gt;0",'Late Rent Cases'!$M$5:$M$104,"&lt;&gt;Closed")</f>
        <v/>
      </c>
    </row>
    <row r="7">
      <c r="A7" s="4" t="inlineStr">
        <is>
          <t>Total outstanding balance</t>
        </is>
      </c>
      <c r="B7" s="8">
        <f>SUM('Late Rent Cases'!$H$5:$H$104)</f>
        <v/>
      </c>
    </row>
    <row r="8">
      <c r="A8" s="6" t="inlineStr">
        <is>
          <t>Past-due follow-ups</t>
        </is>
      </c>
      <c r="B8" s="7">
        <f>COUNTIF('Late Rent Cases'!$P$5:$P$104,"Past due follow-up")</f>
        <v/>
      </c>
    </row>
    <row r="9">
      <c r="A9" s="4" t="inlineStr">
        <is>
          <t>Follow-ups due today</t>
        </is>
      </c>
      <c r="B9" s="9">
        <f>COUNTIF('Late Rent Cases'!$P$5:$P$104,"Follow up today")</f>
        <v/>
      </c>
    </row>
    <row r="10">
      <c r="A10" s="6" t="inlineStr">
        <is>
          <t>Upcoming commitments</t>
        </is>
      </c>
      <c r="B10" s="7">
        <f>COUNTIFS('Late Rent Cases'!$A$5:$A$104,"&lt;&gt;",'Late Rent Cases'!$H$5:$H$104,"&gt;0",'Late Rent Cases'!$M$5:$M$104,"&lt;&gt;Closed",'Late Rent Cases'!$I$5:$I$104,"&gt;="&amp;TODAY(),'Late Rent Cases'!$I$5:$I$104,"&lt;="&amp;TODAY()+Assumptions!$B$6,'Late Rent Cases'!$J$5:$J$104,"&gt;0")</f>
        <v/>
      </c>
    </row>
    <row r="11">
      <c r="A11" s="4" t="inlineStr">
        <is>
          <t>Recorded contact attempts</t>
        </is>
      </c>
      <c r="B11" s="9">
        <f>COUNTIF('Contact Log'!$A$5:$A$104,"&lt;&gt;")</f>
        <v/>
      </c>
    </row>
    <row r="12">
      <c r="A12" s="6" t="inlineStr">
        <is>
          <t>Aged balances for review</t>
        </is>
      </c>
      <c r="B12" s="7">
        <f>COUNTIF('Late Rent Cases'!$R$5:$R$104,"Review aged balance")</f>
        <v/>
      </c>
    </row>
    <row r="13"/>
    <row r="14"/>
    <row r="15">
      <c r="A15" s="3" t="inlineStr">
        <is>
          <t>Status</t>
        </is>
      </c>
      <c r="B15" s="3" t="inlineStr">
        <is>
          <t>Case Count</t>
        </is>
      </c>
    </row>
    <row r="16">
      <c r="A16" s="6" t="inlineStr">
        <is>
          <t>Open</t>
        </is>
      </c>
      <c r="B16" s="7">
        <f>COUNTIF('Late Rent Cases'!$M$5:$M$104,A16)</f>
        <v/>
      </c>
    </row>
    <row r="17">
      <c r="A17" s="4" t="inlineStr">
        <is>
          <t>Commitment pending</t>
        </is>
      </c>
      <c r="B17" s="9">
        <f>COUNTIF('Late Rent Cases'!$M$5:$M$104,A17)</f>
        <v/>
      </c>
    </row>
    <row r="18">
      <c r="A18" s="6" t="inlineStr">
        <is>
          <t>On hold</t>
        </is>
      </c>
      <c r="B18" s="7">
        <f>COUNTIF('Late Rent Cases'!$M$5:$M$104,A18)</f>
        <v/>
      </c>
    </row>
    <row r="19">
      <c r="A19" s="4" t="inlineStr">
        <is>
          <t>Closed</t>
        </is>
      </c>
      <c r="B19" s="9">
        <f>COUNTIF('Late Rent Cases'!$M$5:$M$104,A19)</f>
        <v/>
      </c>
    </row>
  </sheetData>
  <mergeCells count="1">
    <mergeCell ref="A1:H1"/>
  </mergeCells>
  <conditionalFormatting sqref="B8">
    <cfRule type="expression" priority="1" dxfId="0">
      <formula>$B8&gt;0</formula>
    </cfRule>
  </conditionalFormatting>
  <conditionalFormatting sqref="B9:B10">
    <cfRule type="expression" priority="2" dxfId="1">
      <formula>B9&gt;0</formula>
    </cfRule>
  </conditionalFormatting>
  <conditionalFormatting sqref="B12">
    <cfRule type="expression" priority="3" dxfId="0">
      <formula>$B12&gt;0</formula>
    </cfRule>
  </conditionalFormatting>
  <pageMargins left="0.25" right="0.25" top="0.4" bottom="0.4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11" customWidth="1" min="3" max="3"/>
    <col width="24" customWidth="1" min="4" max="4"/>
    <col width="14" customWidth="1" min="5" max="5"/>
    <col width="16" customWidth="1" min="6" max="6"/>
    <col width="15" customWidth="1" min="7" max="7"/>
    <col width="17" customWidth="1" min="8" max="8"/>
    <col width="15" customWidth="1" min="9" max="9"/>
    <col width="16" customWidth="1" min="10" max="10"/>
    <col width="17" customWidth="1" min="11" max="11"/>
    <col width="20" customWidth="1" min="12" max="12"/>
    <col width="19" customWidth="1" min="13" max="13"/>
    <col width="37" customWidth="1" min="14" max="14"/>
    <col width="11" customWidth="1" min="15" max="15"/>
    <col width="21" customWidth="1" min="16" max="16"/>
    <col width="15" customWidth="1" min="17" max="17"/>
    <col width="22" customWidth="1" min="18" max="18"/>
  </cols>
  <sheetData>
    <row r="1" ht="28" customHeight="1">
      <c r="A1" s="1" t="inlineStr">
        <is>
          <t>Late Rent Cases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5" t="n"/>
      <c r="N1" s="25" t="n"/>
      <c r="O1" s="25" t="n"/>
      <c r="P1" s="25" t="n"/>
      <c r="Q1" s="25" t="n"/>
      <c r="R1" s="26" t="n"/>
    </row>
    <row r="2">
      <c r="A2" s="2" t="inlineStr">
        <is>
          <t>Enter balances, commitments, responsibility, and the next manager-defined follow-up date. Yellow cells are inputs.</t>
        </is>
      </c>
    </row>
    <row r="3"/>
    <row r="4" ht="34" customHeight="1">
      <c r="A4" s="10" t="inlineStr">
        <is>
          <t>Case ID</t>
        </is>
      </c>
      <c r="B4" s="10" t="inlineStr">
        <is>
          <t>Property</t>
        </is>
      </c>
      <c r="C4" s="10" t="inlineStr">
        <is>
          <t>Unit</t>
        </is>
      </c>
      <c r="D4" s="10" t="inlineStr">
        <is>
          <t>Tenancy Name</t>
        </is>
      </c>
      <c r="E4" s="10" t="inlineStr">
        <is>
          <t>Rent Due Date</t>
        </is>
      </c>
      <c r="F4" s="10" t="inlineStr">
        <is>
          <t>Original Amount Due</t>
        </is>
      </c>
      <c r="G4" s="10" t="inlineStr">
        <is>
          <t>Amount Received</t>
        </is>
      </c>
      <c r="H4" s="10" t="inlineStr">
        <is>
          <t>Outstanding Balance</t>
        </is>
      </c>
      <c r="I4" s="10" t="inlineStr">
        <is>
          <t>Commitment Date</t>
        </is>
      </c>
      <c r="J4" s="10" t="inlineStr">
        <is>
          <t>Commitment Amount</t>
        </is>
      </c>
      <c r="K4" s="10" t="inlineStr">
        <is>
          <t>Next Follow-Up Date</t>
        </is>
      </c>
      <c r="L4" s="10" t="inlineStr">
        <is>
          <t>Responsibility</t>
        </is>
      </c>
      <c r="M4" s="10" t="inlineStr">
        <is>
          <t>Status</t>
        </is>
      </c>
      <c r="N4" s="10" t="inlineStr">
        <is>
          <t>Case Note</t>
        </is>
      </c>
      <c r="O4" s="10" t="inlineStr">
        <is>
          <t>Days Late</t>
        </is>
      </c>
      <c r="P4" s="10" t="inlineStr">
        <is>
          <t>Follow-Up Alert</t>
        </is>
      </c>
      <c r="Q4" s="10" t="inlineStr">
        <is>
          <t>Contact Attempts</t>
        </is>
      </c>
      <c r="R4" s="10" t="inlineStr">
        <is>
          <t>Aging Review</t>
        </is>
      </c>
    </row>
    <row r="5" ht="30" customHeight="1">
      <c r="A5" s="11" t="inlineStr">
        <is>
          <t>CASE-FIC-001</t>
        </is>
      </c>
      <c r="B5" s="12" t="inlineStr">
        <is>
          <t>Fictional Cedar Court</t>
        </is>
      </c>
      <c r="C5" s="11" t="inlineStr">
        <is>
          <t>FIC-A1</t>
        </is>
      </c>
      <c r="D5" s="12" t="inlineStr">
        <is>
          <t>Fictional Tenancy Aster</t>
        </is>
      </c>
      <c r="E5" s="13" t="n">
        <v>46264</v>
      </c>
      <c r="F5" s="14" t="n">
        <v>1450</v>
      </c>
      <c r="G5" s="14" t="n">
        <v>500</v>
      </c>
      <c r="H5" s="8">
        <f>IF(A5="","",IFERROR(MAX(0,F5-G5),""))</f>
        <v/>
      </c>
      <c r="I5" s="13" t="n">
        <v>46278</v>
      </c>
      <c r="J5" s="14" t="n">
        <v>500</v>
      </c>
      <c r="K5" s="13" t="n">
        <v>46275</v>
      </c>
      <c r="L5" s="11" t="inlineStr">
        <is>
          <t>Property manager</t>
        </is>
      </c>
      <c r="M5" s="11" t="inlineStr">
        <is>
          <t>Commitment pending</t>
        </is>
      </c>
      <c r="N5" s="15" t="inlineStr">
        <is>
          <t>Fictional partial payment; confirm the recorded commitment.</t>
        </is>
      </c>
      <c r="O5" s="9">
        <f>IF(OR(A5="",E5=""),"",IFERROR(MAX(0,TODAY()-E5),""))</f>
        <v/>
      </c>
      <c r="P5" s="16">
        <f>IF(A5="","",IF(H5=0,"Balance cleared",IF(M5="Closed","Closed - verify",IF(K5="","Set follow-up",IF(K5&lt;TODAY(),"Past due follow-up",IF(K5=TODAY(),"Follow up today","Scheduled"))))))</f>
        <v/>
      </c>
      <c r="Q5" s="9">
        <f>IF(A5="","",COUNTIF('Contact Log'!$B$5:$B$104,A5))</f>
        <v/>
      </c>
      <c r="R5" s="16">
        <f>IF(A5="","",IF(H5&lt;=0,"",IF(O5&gt;=Assumptions!$B$5,"Review aged balance","")))</f>
        <v/>
      </c>
    </row>
    <row r="6" ht="30" customHeight="1">
      <c r="A6" s="11" t="inlineStr">
        <is>
          <t>CASE-FIC-002</t>
        </is>
      </c>
      <c r="B6" s="12" t="inlineStr">
        <is>
          <t>Fictional Harbor Row</t>
        </is>
      </c>
      <c r="C6" s="11" t="inlineStr">
        <is>
          <t>FIC-B2</t>
        </is>
      </c>
      <c r="D6" s="12" t="inlineStr">
        <is>
          <t>Fictional Tenancy Birch</t>
        </is>
      </c>
      <c r="E6" s="13" t="n">
        <v>46268</v>
      </c>
      <c r="F6" s="14" t="n">
        <v>1325</v>
      </c>
      <c r="G6" s="14" t="n">
        <v>0</v>
      </c>
      <c r="H6" s="17">
        <f>IF(A6="","",IFERROR(MAX(0,F6-G6),""))</f>
        <v/>
      </c>
      <c r="I6" s="13" t="n"/>
      <c r="J6" s="14" t="n"/>
      <c r="K6" s="13" t="n">
        <v>46276</v>
      </c>
      <c r="L6" s="11" t="inlineStr">
        <is>
          <t>Leasing coordinator</t>
        </is>
      </c>
      <c r="M6" s="11" t="inlineStr">
        <is>
          <t>Open</t>
        </is>
      </c>
      <c r="N6" s="15" t="inlineStr">
        <is>
          <t>Fictional outreach remains pending.</t>
        </is>
      </c>
      <c r="O6" s="7">
        <f>IF(OR(A6="",E6=""),"",IFERROR(MAX(0,TODAY()-E6),""))</f>
        <v/>
      </c>
      <c r="P6" s="18">
        <f>IF(A6="","",IF(H6=0,"Balance cleared",IF(M6="Closed","Closed - verify",IF(K6="","Set follow-up",IF(K6&lt;TODAY(),"Past due follow-up",IF(K6=TODAY(),"Follow up today","Scheduled"))))))</f>
        <v/>
      </c>
      <c r="Q6" s="7">
        <f>IF(A6="","",COUNTIF('Contact Log'!$B$5:$B$104,A6))</f>
        <v/>
      </c>
      <c r="R6" s="18">
        <f>IF(A6="","",IF(H6&lt;=0,"",IF(O6&gt;=Assumptions!$B$5,"Review aged balance","")))</f>
        <v/>
      </c>
    </row>
    <row r="7" ht="30" customHeight="1">
      <c r="A7" s="11" t="inlineStr">
        <is>
          <t>CASE-FIC-003</t>
        </is>
      </c>
      <c r="B7" s="12" t="inlineStr">
        <is>
          <t>Fictional Maple Landing</t>
        </is>
      </c>
      <c r="C7" s="11" t="inlineStr">
        <is>
          <t>FIC-C3</t>
        </is>
      </c>
      <c r="D7" s="12" t="inlineStr">
        <is>
          <t>Fictional Tenancy Clover</t>
        </is>
      </c>
      <c r="E7" s="13" t="n">
        <v>46256</v>
      </c>
      <c r="F7" s="14" t="n">
        <v>1600</v>
      </c>
      <c r="G7" s="14" t="n">
        <v>1600</v>
      </c>
      <c r="H7" s="8">
        <f>IF(A7="","",IFERROR(MAX(0,F7-G7),""))</f>
        <v/>
      </c>
      <c r="I7" s="13" t="n"/>
      <c r="J7" s="14" t="n"/>
      <c r="K7" s="13" t="n"/>
      <c r="L7" s="11" t="inlineStr">
        <is>
          <t>Property manager</t>
        </is>
      </c>
      <c r="M7" s="11" t="inlineStr">
        <is>
          <t>Closed</t>
        </is>
      </c>
      <c r="N7" s="15" t="inlineStr">
        <is>
          <t>Fictional balance entered as cleared.</t>
        </is>
      </c>
      <c r="O7" s="9">
        <f>IF(OR(A7="",E7=""),"",IFERROR(MAX(0,TODAY()-E7),""))</f>
        <v/>
      </c>
      <c r="P7" s="16">
        <f>IF(A7="","",IF(H7=0,"Balance cleared",IF(M7="Closed","Closed - verify",IF(K7="","Set follow-up",IF(K7&lt;TODAY(),"Past due follow-up",IF(K7=TODAY(),"Follow up today","Scheduled"))))))</f>
        <v/>
      </c>
      <c r="Q7" s="9">
        <f>IF(A7="","",COUNTIF('Contact Log'!$B$5:$B$104,A7))</f>
        <v/>
      </c>
      <c r="R7" s="16">
        <f>IF(A7="","",IF(H7&lt;=0,"",IF(O7&gt;=Assumptions!$B$5,"Review aged balance","")))</f>
        <v/>
      </c>
    </row>
    <row r="8" ht="30" customHeight="1">
      <c r="A8" s="11" t="inlineStr">
        <is>
          <t>CASE-FIC-004</t>
        </is>
      </c>
      <c r="B8" s="12" t="inlineStr">
        <is>
          <t>Fictional Cedar Court</t>
        </is>
      </c>
      <c r="C8" s="11" t="inlineStr">
        <is>
          <t>FIC-A4</t>
        </is>
      </c>
      <c r="D8" s="12" t="inlineStr">
        <is>
          <t>Fictional Tenancy Drift</t>
        </is>
      </c>
      <c r="E8" s="13" t="n">
        <v>46273</v>
      </c>
      <c r="F8" s="14" t="n">
        <v>975</v>
      </c>
      <c r="G8" s="14" t="n">
        <v>0</v>
      </c>
      <c r="H8" s="17">
        <f>IF(A8="","",IFERROR(MAX(0,F8-G8),""))</f>
        <v/>
      </c>
      <c r="I8" s="13" t="n"/>
      <c r="J8" s="14" t="n"/>
      <c r="K8" s="13" t="n">
        <v>46278</v>
      </c>
      <c r="L8" s="11" t="inlineStr">
        <is>
          <t>Leasing coordinator</t>
        </is>
      </c>
      <c r="M8" s="11" t="inlineStr">
        <is>
          <t>Open</t>
        </is>
      </c>
      <c r="N8" s="15" t="inlineStr">
        <is>
          <t>Fictional reminder was documented.</t>
        </is>
      </c>
      <c r="O8" s="7">
        <f>IF(OR(A8="",E8=""),"",IFERROR(MAX(0,TODAY()-E8),""))</f>
        <v/>
      </c>
      <c r="P8" s="18">
        <f>IF(A8="","",IF(H8=0,"Balance cleared",IF(M8="Closed","Closed - verify",IF(K8="","Set follow-up",IF(K8&lt;TODAY(),"Past due follow-up",IF(K8=TODAY(),"Follow up today","Scheduled"))))))</f>
        <v/>
      </c>
      <c r="Q8" s="7">
        <f>IF(A8="","",COUNTIF('Contact Log'!$B$5:$B$104,A8))</f>
        <v/>
      </c>
      <c r="R8" s="18">
        <f>IF(A8="","",IF(H8&lt;=0,"",IF(O8&gt;=Assumptions!$B$5,"Review aged balance","")))</f>
        <v/>
      </c>
    </row>
    <row r="9" ht="30" customHeight="1">
      <c r="A9" s="11" t="inlineStr">
        <is>
          <t>CASE-FIC-005</t>
        </is>
      </c>
      <c r="B9" s="12" t="inlineStr">
        <is>
          <t>Fictional Harbor Row</t>
        </is>
      </c>
      <c r="C9" s="11" t="inlineStr">
        <is>
          <t>FIC-B5</t>
        </is>
      </c>
      <c r="D9" s="12" t="inlineStr">
        <is>
          <t>Fictional Tenancy Ember</t>
        </is>
      </c>
      <c r="E9" s="13" t="n">
        <v>46241</v>
      </c>
      <c r="F9" s="14" t="n">
        <v>1850</v>
      </c>
      <c r="G9" s="14" t="n">
        <v>300</v>
      </c>
      <c r="H9" s="8">
        <f>IF(A9="","",IFERROR(MAX(0,F9-G9),""))</f>
        <v/>
      </c>
      <c r="I9" s="13" t="n">
        <v>46274</v>
      </c>
      <c r="J9" s="14" t="n">
        <v>700</v>
      </c>
      <c r="K9" s="13" t="n">
        <v>46273</v>
      </c>
      <c r="L9" s="11" t="inlineStr">
        <is>
          <t>Owner representative</t>
        </is>
      </c>
      <c r="M9" s="11" t="inlineStr">
        <is>
          <t>Open</t>
        </is>
      </c>
      <c r="N9" s="15" t="inlineStr">
        <is>
          <t>Fictional missed commitment needs human review.</t>
        </is>
      </c>
      <c r="O9" s="9">
        <f>IF(OR(A9="",E9=""),"",IFERROR(MAX(0,TODAY()-E9),""))</f>
        <v/>
      </c>
      <c r="P9" s="16">
        <f>IF(A9="","",IF(H9=0,"Balance cleared",IF(M9="Closed","Closed - verify",IF(K9="","Set follow-up",IF(K9&lt;TODAY(),"Past due follow-up",IF(K9=TODAY(),"Follow up today","Scheduled"))))))</f>
        <v/>
      </c>
      <c r="Q9" s="9">
        <f>IF(A9="","",COUNTIF('Contact Log'!$B$5:$B$104,A9))</f>
        <v/>
      </c>
      <c r="R9" s="16">
        <f>IF(A9="","",IF(H9&lt;=0,"",IF(O9&gt;=Assumptions!$B$5,"Review aged balance","")))</f>
        <v/>
      </c>
    </row>
    <row r="10" ht="30" customHeight="1">
      <c r="A10" s="11" t="inlineStr">
        <is>
          <t>CASE-FIC-006</t>
        </is>
      </c>
      <c r="B10" s="12" t="inlineStr">
        <is>
          <t>Fictional Willow Flats</t>
        </is>
      </c>
      <c r="C10" s="11" t="inlineStr">
        <is>
          <t>FIC-D1</t>
        </is>
      </c>
      <c r="D10" s="12" t="inlineStr">
        <is>
          <t>Fictional Tenancy Fern</t>
        </is>
      </c>
      <c r="E10" s="13" t="n">
        <v>46276</v>
      </c>
      <c r="F10" s="14" t="n">
        <v>1100</v>
      </c>
      <c r="G10" s="14" t="n">
        <v>0</v>
      </c>
      <c r="H10" s="17">
        <f>IF(A10="","",IFERROR(MAX(0,F10-G10),""))</f>
        <v/>
      </c>
      <c r="I10" s="13" t="n"/>
      <c r="J10" s="14" t="n"/>
      <c r="K10" s="13" t="n">
        <v>46277</v>
      </c>
      <c r="L10" s="11" t="inlineStr">
        <is>
          <t>Property manager</t>
        </is>
      </c>
      <c r="M10" s="11" t="inlineStr">
        <is>
          <t>On hold</t>
        </is>
      </c>
      <c r="N10" s="15" t="inlineStr">
        <is>
          <t>Fictional due-date boundary example; review before action.</t>
        </is>
      </c>
      <c r="O10" s="7">
        <f>IF(OR(A10="",E10=""),"",IFERROR(MAX(0,TODAY()-E10),""))</f>
        <v/>
      </c>
      <c r="P10" s="18">
        <f>IF(A10="","",IF(H10=0,"Balance cleared",IF(M10="Closed","Closed - verify",IF(K10="","Set follow-up",IF(K10&lt;TODAY(),"Past due follow-up",IF(K10=TODAY(),"Follow up today","Scheduled"))))))</f>
        <v/>
      </c>
      <c r="Q10" s="7">
        <f>IF(A10="","",COUNTIF('Contact Log'!$B$5:$B$104,A10))</f>
        <v/>
      </c>
      <c r="R10" s="18">
        <f>IF(A10="","",IF(H10&lt;=0,"",IF(O10&gt;=Assumptions!$B$5,"Review aged balance","")))</f>
        <v/>
      </c>
    </row>
    <row r="11" ht="30" customHeight="1">
      <c r="A11" s="11" t="inlineStr">
        <is>
          <t>CASE-FIC-007</t>
        </is>
      </c>
      <c r="B11" s="12" t="inlineStr">
        <is>
          <t>Fictional Maple Landing</t>
        </is>
      </c>
      <c r="C11" s="11" t="inlineStr">
        <is>
          <t>FIC-C7</t>
        </is>
      </c>
      <c r="D11" s="12" t="inlineStr">
        <is>
          <t>Fictional Tenancy Grove</t>
        </is>
      </c>
      <c r="E11" s="13" t="n">
        <v>46261</v>
      </c>
      <c r="F11" s="14" t="n">
        <v>1250</v>
      </c>
      <c r="G11" s="14" t="n">
        <v>1250</v>
      </c>
      <c r="H11" s="8">
        <f>IF(A11="","",IFERROR(MAX(0,F11-G11),""))</f>
        <v/>
      </c>
      <c r="I11" s="13" t="n"/>
      <c r="J11" s="14" t="n"/>
      <c r="K11" s="13" t="n"/>
      <c r="L11" s="11" t="inlineStr">
        <is>
          <t>Leasing coordinator</t>
        </is>
      </c>
      <c r="M11" s="11" t="inlineStr">
        <is>
          <t>Closed</t>
        </is>
      </c>
      <c r="N11" s="15" t="inlineStr">
        <is>
          <t>Fictional balance entered as cleared.</t>
        </is>
      </c>
      <c r="O11" s="9">
        <f>IF(OR(A11="",E11=""),"",IFERROR(MAX(0,TODAY()-E11),""))</f>
        <v/>
      </c>
      <c r="P11" s="16">
        <f>IF(A11="","",IF(H11=0,"Balance cleared",IF(M11="Closed","Closed - verify",IF(K11="","Set follow-up",IF(K11&lt;TODAY(),"Past due follow-up",IF(K11=TODAY(),"Follow up today","Scheduled"))))))</f>
        <v/>
      </c>
      <c r="Q11" s="9">
        <f>IF(A11="","",COUNTIF('Contact Log'!$B$5:$B$104,A11))</f>
        <v/>
      </c>
      <c r="R11" s="16">
        <f>IF(A11="","",IF(H11&lt;=0,"",IF(O11&gt;=Assumptions!$B$5,"Review aged balance","")))</f>
        <v/>
      </c>
    </row>
    <row r="12" ht="30" customHeight="1">
      <c r="A12" s="11" t="inlineStr">
        <is>
          <t>CASE-FIC-008</t>
        </is>
      </c>
      <c r="B12" s="12" t="inlineStr">
        <is>
          <t>Fictional Willow Flats</t>
        </is>
      </c>
      <c r="C12" s="11" t="inlineStr">
        <is>
          <t>FIC-D8</t>
        </is>
      </c>
      <c r="D12" s="12" t="inlineStr">
        <is>
          <t>Fictional Tenancy Hazel</t>
        </is>
      </c>
      <c r="E12" s="13" t="n">
        <v>46270</v>
      </c>
      <c r="F12" s="14" t="n">
        <v>1425</v>
      </c>
      <c r="G12" s="14" t="n">
        <v>425</v>
      </c>
      <c r="H12" s="17">
        <f>IF(A12="","",IFERROR(MAX(0,F12-G12),""))</f>
        <v/>
      </c>
      <c r="I12" s="13" t="n">
        <v>46281</v>
      </c>
      <c r="J12" s="14" t="n">
        <v>1000</v>
      </c>
      <c r="K12" s="13" t="n">
        <v>46281</v>
      </c>
      <c r="L12" s="11" t="inlineStr">
        <is>
          <t>Property manager</t>
        </is>
      </c>
      <c r="M12" s="11" t="inlineStr">
        <is>
          <t>Commitment pending</t>
        </is>
      </c>
      <c r="N12" s="15" t="inlineStr">
        <is>
          <t>Fictional commitment is scheduled for review.</t>
        </is>
      </c>
      <c r="O12" s="7">
        <f>IF(OR(A12="",E12=""),"",IFERROR(MAX(0,TODAY()-E12),""))</f>
        <v/>
      </c>
      <c r="P12" s="18">
        <f>IF(A12="","",IF(H12=0,"Balance cleared",IF(M12="Closed","Closed - verify",IF(K12="","Set follow-up",IF(K12&lt;TODAY(),"Past due follow-up",IF(K12=TODAY(),"Follow up today","Scheduled"))))))</f>
        <v/>
      </c>
      <c r="Q12" s="7">
        <f>IF(A12="","",COUNTIF('Contact Log'!$B$5:$B$104,A12))</f>
        <v/>
      </c>
      <c r="R12" s="18">
        <f>IF(A12="","",IF(H12&lt;=0,"",IF(O12&gt;=Assumptions!$B$5,"Review aged balance","")))</f>
        <v/>
      </c>
    </row>
    <row r="13" ht="30" customHeight="1">
      <c r="A13" s="11" t="inlineStr">
        <is>
          <t>CASE-FIC-009</t>
        </is>
      </c>
      <c r="B13" s="12" t="inlineStr">
        <is>
          <t>Fictional Juniper Place</t>
        </is>
      </c>
      <c r="C13" s="11" t="inlineStr">
        <is>
          <t>FIC-E9</t>
        </is>
      </c>
      <c r="D13" s="12" t="inlineStr">
        <is>
          <t>Fictional Tenancy Indigo</t>
        </is>
      </c>
      <c r="E13" s="13" t="n">
        <v>46216</v>
      </c>
      <c r="F13" s="14" t="n">
        <v>2100</v>
      </c>
      <c r="G13" s="14" t="n">
        <v>0</v>
      </c>
      <c r="H13" s="8">
        <f>IF(A13="","",IFERROR(MAX(0,F13-G13),""))</f>
        <v/>
      </c>
      <c r="I13" s="13" t="n"/>
      <c r="J13" s="14" t="n"/>
      <c r="K13" s="13" t="n"/>
      <c r="L13" s="11" t="inlineStr">
        <is>
          <t>Owner representative</t>
        </is>
      </c>
      <c r="M13" s="11" t="inlineStr">
        <is>
          <t>On hold</t>
        </is>
      </c>
      <c r="N13" s="15" t="inlineStr">
        <is>
          <t>Fictional aged balance has no next follow-up entered.</t>
        </is>
      </c>
      <c r="O13" s="9">
        <f>IF(OR(A13="",E13=""),"",IFERROR(MAX(0,TODAY()-E13),""))</f>
        <v/>
      </c>
      <c r="P13" s="16">
        <f>IF(A13="","",IF(H13=0,"Balance cleared",IF(M13="Closed","Closed - verify",IF(K13="","Set follow-up",IF(K13&lt;TODAY(),"Past due follow-up",IF(K13=TODAY(),"Follow up today","Scheduled"))))))</f>
        <v/>
      </c>
      <c r="Q13" s="9">
        <f>IF(A13="","",COUNTIF('Contact Log'!$B$5:$B$104,A13))</f>
        <v/>
      </c>
      <c r="R13" s="16">
        <f>IF(A13="","",IF(H13&lt;=0,"",IF(O13&gt;=Assumptions!$B$5,"Review aged balance","")))</f>
        <v/>
      </c>
    </row>
    <row r="14" ht="30" customHeight="1">
      <c r="A14" s="11" t="inlineStr">
        <is>
          <t>CASE-FIC-010</t>
        </is>
      </c>
      <c r="B14" s="12" t="inlineStr">
        <is>
          <t>Fictional Juniper Place</t>
        </is>
      </c>
      <c r="C14" s="11" t="inlineStr">
        <is>
          <t>FIC-E10</t>
        </is>
      </c>
      <c r="D14" s="12" t="inlineStr">
        <is>
          <t>Fictional Tenancy Lark</t>
        </is>
      </c>
      <c r="E14" s="13" t="n">
        <v>46266</v>
      </c>
      <c r="F14" s="14" t="n">
        <v>1000</v>
      </c>
      <c r="G14" s="14" t="n">
        <v>1000</v>
      </c>
      <c r="H14" s="17">
        <f>IF(A14="","",IFERROR(MAX(0,F14-G14),""))</f>
        <v/>
      </c>
      <c r="I14" s="13" t="n"/>
      <c r="J14" s="14" t="n"/>
      <c r="K14" s="13" t="n"/>
      <c r="L14" s="11" t="inlineStr">
        <is>
          <t>Property manager</t>
        </is>
      </c>
      <c r="M14" s="11" t="inlineStr">
        <is>
          <t>Closed</t>
        </is>
      </c>
      <c r="N14" s="15" t="inlineStr">
        <is>
          <t>Fictional balance entered as cleared.</t>
        </is>
      </c>
      <c r="O14" s="7">
        <f>IF(OR(A14="",E14=""),"",IFERROR(MAX(0,TODAY()-E14),""))</f>
        <v/>
      </c>
      <c r="P14" s="18">
        <f>IF(A14="","",IF(H14=0,"Balance cleared",IF(M14="Closed","Closed - verify",IF(K14="","Set follow-up",IF(K14&lt;TODAY(),"Past due follow-up",IF(K14=TODAY(),"Follow up today","Scheduled"))))))</f>
        <v/>
      </c>
      <c r="Q14" s="7">
        <f>IF(A14="","",COUNTIF('Contact Log'!$B$5:$B$104,A14))</f>
        <v/>
      </c>
      <c r="R14" s="18">
        <f>IF(A14="","",IF(H14&lt;=0,"",IF(O14&gt;=Assumptions!$B$5,"Review aged balance","")))</f>
        <v/>
      </c>
    </row>
    <row r="15" ht="22" customHeight="1">
      <c r="A15" s="11" t="n"/>
      <c r="B15" s="12" t="n"/>
      <c r="C15" s="11" t="n"/>
      <c r="D15" s="12" t="n"/>
      <c r="E15" s="13" t="n"/>
      <c r="F15" s="14" t="n"/>
      <c r="G15" s="14" t="n"/>
      <c r="H15" s="8">
        <f>IF(A15="","",IFERROR(MAX(0,F15-G15),""))</f>
        <v/>
      </c>
      <c r="I15" s="13" t="n"/>
      <c r="J15" s="14" t="n"/>
      <c r="K15" s="13" t="n"/>
      <c r="L15" s="11" t="n"/>
      <c r="M15" s="11" t="n"/>
      <c r="N15" s="15" t="n"/>
      <c r="O15" s="9">
        <f>IF(OR(A15="",E15=""),"",IFERROR(MAX(0,TODAY()-E15),""))</f>
        <v/>
      </c>
      <c r="P15" s="16">
        <f>IF(A15="","",IF(H15=0,"Balance cleared",IF(M15="Closed","Closed - verify",IF(K15="","Set follow-up",IF(K15&lt;TODAY(),"Past due follow-up",IF(K15=TODAY(),"Follow up today","Scheduled"))))))</f>
        <v/>
      </c>
      <c r="Q15" s="9">
        <f>IF(A15="","",COUNTIF('Contact Log'!$B$5:$B$104,A15))</f>
        <v/>
      </c>
      <c r="R15" s="16">
        <f>IF(A15="","",IF(H15&lt;=0,"",IF(O15&gt;=Assumptions!$B$5,"Review aged balance","")))</f>
        <v/>
      </c>
    </row>
    <row r="16" ht="22" customHeight="1">
      <c r="A16" s="11" t="n"/>
      <c r="B16" s="12" t="n"/>
      <c r="C16" s="11" t="n"/>
      <c r="D16" s="12" t="n"/>
      <c r="E16" s="13" t="n"/>
      <c r="F16" s="14" t="n"/>
      <c r="G16" s="14" t="n"/>
      <c r="H16" s="17">
        <f>IF(A16="","",IFERROR(MAX(0,F16-G16),""))</f>
        <v/>
      </c>
      <c r="I16" s="13" t="n"/>
      <c r="J16" s="14" t="n"/>
      <c r="K16" s="13" t="n"/>
      <c r="L16" s="11" t="n"/>
      <c r="M16" s="11" t="n"/>
      <c r="N16" s="15" t="n"/>
      <c r="O16" s="7">
        <f>IF(OR(A16="",E16=""),"",IFERROR(MAX(0,TODAY()-E16),""))</f>
        <v/>
      </c>
      <c r="P16" s="18">
        <f>IF(A16="","",IF(H16=0,"Balance cleared",IF(M16="Closed","Closed - verify",IF(K16="","Set follow-up",IF(K16&lt;TODAY(),"Past due follow-up",IF(K16=TODAY(),"Follow up today","Scheduled"))))))</f>
        <v/>
      </c>
      <c r="Q16" s="7">
        <f>IF(A16="","",COUNTIF('Contact Log'!$B$5:$B$104,A16))</f>
        <v/>
      </c>
      <c r="R16" s="18">
        <f>IF(A16="","",IF(H16&lt;=0,"",IF(O16&gt;=Assumptions!$B$5,"Review aged balance","")))</f>
        <v/>
      </c>
    </row>
    <row r="17" ht="22" customHeight="1">
      <c r="A17" s="11" t="n"/>
      <c r="B17" s="12" t="n"/>
      <c r="C17" s="11" t="n"/>
      <c r="D17" s="12" t="n"/>
      <c r="E17" s="13" t="n"/>
      <c r="F17" s="14" t="n"/>
      <c r="G17" s="14" t="n"/>
      <c r="H17" s="8">
        <f>IF(A17="","",IFERROR(MAX(0,F17-G17),""))</f>
        <v/>
      </c>
      <c r="I17" s="13" t="n"/>
      <c r="J17" s="14" t="n"/>
      <c r="K17" s="13" t="n"/>
      <c r="L17" s="11" t="n"/>
      <c r="M17" s="11" t="n"/>
      <c r="N17" s="15" t="n"/>
      <c r="O17" s="9">
        <f>IF(OR(A17="",E17=""),"",IFERROR(MAX(0,TODAY()-E17),""))</f>
        <v/>
      </c>
      <c r="P17" s="16">
        <f>IF(A17="","",IF(H17=0,"Balance cleared",IF(M17="Closed","Closed - verify",IF(K17="","Set follow-up",IF(K17&lt;TODAY(),"Past due follow-up",IF(K17=TODAY(),"Follow up today","Scheduled"))))))</f>
        <v/>
      </c>
      <c r="Q17" s="9">
        <f>IF(A17="","",COUNTIF('Contact Log'!$B$5:$B$104,A17))</f>
        <v/>
      </c>
      <c r="R17" s="16">
        <f>IF(A17="","",IF(H17&lt;=0,"",IF(O17&gt;=Assumptions!$B$5,"Review aged balance","")))</f>
        <v/>
      </c>
    </row>
    <row r="18" ht="22" customHeight="1">
      <c r="A18" s="11" t="n"/>
      <c r="B18" s="12" t="n"/>
      <c r="C18" s="11" t="n"/>
      <c r="D18" s="12" t="n"/>
      <c r="E18" s="13" t="n"/>
      <c r="F18" s="14" t="n"/>
      <c r="G18" s="14" t="n"/>
      <c r="H18" s="17">
        <f>IF(A18="","",IFERROR(MAX(0,F18-G18),""))</f>
        <v/>
      </c>
      <c r="I18" s="13" t="n"/>
      <c r="J18" s="14" t="n"/>
      <c r="K18" s="13" t="n"/>
      <c r="L18" s="11" t="n"/>
      <c r="M18" s="11" t="n"/>
      <c r="N18" s="15" t="n"/>
      <c r="O18" s="7">
        <f>IF(OR(A18="",E18=""),"",IFERROR(MAX(0,TODAY()-E18),""))</f>
        <v/>
      </c>
      <c r="P18" s="18">
        <f>IF(A18="","",IF(H18=0,"Balance cleared",IF(M18="Closed","Closed - verify",IF(K18="","Set follow-up",IF(K18&lt;TODAY(),"Past due follow-up",IF(K18=TODAY(),"Follow up today","Scheduled"))))))</f>
        <v/>
      </c>
      <c r="Q18" s="7">
        <f>IF(A18="","",COUNTIF('Contact Log'!$B$5:$B$104,A18))</f>
        <v/>
      </c>
      <c r="R18" s="18">
        <f>IF(A18="","",IF(H18&lt;=0,"",IF(O18&gt;=Assumptions!$B$5,"Review aged balance","")))</f>
        <v/>
      </c>
    </row>
    <row r="19" ht="22" customHeight="1">
      <c r="A19" s="11" t="n"/>
      <c r="B19" s="12" t="n"/>
      <c r="C19" s="11" t="n"/>
      <c r="D19" s="12" t="n"/>
      <c r="E19" s="13" t="n"/>
      <c r="F19" s="14" t="n"/>
      <c r="G19" s="14" t="n"/>
      <c r="H19" s="8">
        <f>IF(A19="","",IFERROR(MAX(0,F19-G19),""))</f>
        <v/>
      </c>
      <c r="I19" s="13" t="n"/>
      <c r="J19" s="14" t="n"/>
      <c r="K19" s="13" t="n"/>
      <c r="L19" s="11" t="n"/>
      <c r="M19" s="11" t="n"/>
      <c r="N19" s="15" t="n"/>
      <c r="O19" s="9">
        <f>IF(OR(A19="",E19=""),"",IFERROR(MAX(0,TODAY()-E19),""))</f>
        <v/>
      </c>
      <c r="P19" s="16">
        <f>IF(A19="","",IF(H19=0,"Balance cleared",IF(M19="Closed","Closed - verify",IF(K19="","Set follow-up",IF(K19&lt;TODAY(),"Past due follow-up",IF(K19=TODAY(),"Follow up today","Scheduled"))))))</f>
        <v/>
      </c>
      <c r="Q19" s="9">
        <f>IF(A19="","",COUNTIF('Contact Log'!$B$5:$B$104,A19))</f>
        <v/>
      </c>
      <c r="R19" s="16">
        <f>IF(A19="","",IF(H19&lt;=0,"",IF(O19&gt;=Assumptions!$B$5,"Review aged balance","")))</f>
        <v/>
      </c>
    </row>
    <row r="20" ht="22" customHeight="1">
      <c r="A20" s="11" t="n"/>
      <c r="B20" s="12" t="n"/>
      <c r="C20" s="11" t="n"/>
      <c r="D20" s="12" t="n"/>
      <c r="E20" s="13" t="n"/>
      <c r="F20" s="14" t="n"/>
      <c r="G20" s="14" t="n"/>
      <c r="H20" s="17">
        <f>IF(A20="","",IFERROR(MAX(0,F20-G20),""))</f>
        <v/>
      </c>
      <c r="I20" s="13" t="n"/>
      <c r="J20" s="14" t="n"/>
      <c r="K20" s="13" t="n"/>
      <c r="L20" s="11" t="n"/>
      <c r="M20" s="11" t="n"/>
      <c r="N20" s="15" t="n"/>
      <c r="O20" s="7">
        <f>IF(OR(A20="",E20=""),"",IFERROR(MAX(0,TODAY()-E20),""))</f>
        <v/>
      </c>
      <c r="P20" s="18">
        <f>IF(A20="","",IF(H20=0,"Balance cleared",IF(M20="Closed","Closed - verify",IF(K20="","Set follow-up",IF(K20&lt;TODAY(),"Past due follow-up",IF(K20=TODAY(),"Follow up today","Scheduled"))))))</f>
        <v/>
      </c>
      <c r="Q20" s="7">
        <f>IF(A20="","",COUNTIF('Contact Log'!$B$5:$B$104,A20))</f>
        <v/>
      </c>
      <c r="R20" s="18">
        <f>IF(A20="","",IF(H20&lt;=0,"",IF(O20&gt;=Assumptions!$B$5,"Review aged balance","")))</f>
        <v/>
      </c>
    </row>
    <row r="21" ht="22" customHeight="1">
      <c r="A21" s="11" t="n"/>
      <c r="B21" s="12" t="n"/>
      <c r="C21" s="11" t="n"/>
      <c r="D21" s="12" t="n"/>
      <c r="E21" s="13" t="n"/>
      <c r="F21" s="14" t="n"/>
      <c r="G21" s="14" t="n"/>
      <c r="H21" s="8">
        <f>IF(A21="","",IFERROR(MAX(0,F21-G21),""))</f>
        <v/>
      </c>
      <c r="I21" s="13" t="n"/>
      <c r="J21" s="14" t="n"/>
      <c r="K21" s="13" t="n"/>
      <c r="L21" s="11" t="n"/>
      <c r="M21" s="11" t="n"/>
      <c r="N21" s="15" t="n"/>
      <c r="O21" s="9">
        <f>IF(OR(A21="",E21=""),"",IFERROR(MAX(0,TODAY()-E21),""))</f>
        <v/>
      </c>
      <c r="P21" s="16">
        <f>IF(A21="","",IF(H21=0,"Balance cleared",IF(M21="Closed","Closed - verify",IF(K21="","Set follow-up",IF(K21&lt;TODAY(),"Past due follow-up",IF(K21=TODAY(),"Follow up today","Scheduled"))))))</f>
        <v/>
      </c>
      <c r="Q21" s="9">
        <f>IF(A21="","",COUNTIF('Contact Log'!$B$5:$B$104,A21))</f>
        <v/>
      </c>
      <c r="R21" s="16">
        <f>IF(A21="","",IF(H21&lt;=0,"",IF(O21&gt;=Assumptions!$B$5,"Review aged balance","")))</f>
        <v/>
      </c>
    </row>
    <row r="22" ht="22" customHeight="1">
      <c r="A22" s="11" t="n"/>
      <c r="B22" s="12" t="n"/>
      <c r="C22" s="11" t="n"/>
      <c r="D22" s="12" t="n"/>
      <c r="E22" s="13" t="n"/>
      <c r="F22" s="14" t="n"/>
      <c r="G22" s="14" t="n"/>
      <c r="H22" s="17">
        <f>IF(A22="","",IFERROR(MAX(0,F22-G22),""))</f>
        <v/>
      </c>
      <c r="I22" s="13" t="n"/>
      <c r="J22" s="14" t="n"/>
      <c r="K22" s="13" t="n"/>
      <c r="L22" s="11" t="n"/>
      <c r="M22" s="11" t="n"/>
      <c r="N22" s="15" t="n"/>
      <c r="O22" s="7">
        <f>IF(OR(A22="",E22=""),"",IFERROR(MAX(0,TODAY()-E22),""))</f>
        <v/>
      </c>
      <c r="P22" s="18">
        <f>IF(A22="","",IF(H22=0,"Balance cleared",IF(M22="Closed","Closed - verify",IF(K22="","Set follow-up",IF(K22&lt;TODAY(),"Past due follow-up",IF(K22=TODAY(),"Follow up today","Scheduled"))))))</f>
        <v/>
      </c>
      <c r="Q22" s="7">
        <f>IF(A22="","",COUNTIF('Contact Log'!$B$5:$B$104,A22))</f>
        <v/>
      </c>
      <c r="R22" s="18">
        <f>IF(A22="","",IF(H22&lt;=0,"",IF(O22&gt;=Assumptions!$B$5,"Review aged balance","")))</f>
        <v/>
      </c>
    </row>
    <row r="23" ht="22" customHeight="1">
      <c r="A23" s="11" t="n"/>
      <c r="B23" s="12" t="n"/>
      <c r="C23" s="11" t="n"/>
      <c r="D23" s="12" t="n"/>
      <c r="E23" s="13" t="n"/>
      <c r="F23" s="14" t="n"/>
      <c r="G23" s="14" t="n"/>
      <c r="H23" s="8">
        <f>IF(A23="","",IFERROR(MAX(0,F23-G23),""))</f>
        <v/>
      </c>
      <c r="I23" s="13" t="n"/>
      <c r="J23" s="14" t="n"/>
      <c r="K23" s="13" t="n"/>
      <c r="L23" s="11" t="n"/>
      <c r="M23" s="11" t="n"/>
      <c r="N23" s="15" t="n"/>
      <c r="O23" s="9">
        <f>IF(OR(A23="",E23=""),"",IFERROR(MAX(0,TODAY()-E23),""))</f>
        <v/>
      </c>
      <c r="P23" s="16">
        <f>IF(A23="","",IF(H23=0,"Balance cleared",IF(M23="Closed","Closed - verify",IF(K23="","Set follow-up",IF(K23&lt;TODAY(),"Past due follow-up",IF(K23=TODAY(),"Follow up today","Scheduled"))))))</f>
        <v/>
      </c>
      <c r="Q23" s="9">
        <f>IF(A23="","",COUNTIF('Contact Log'!$B$5:$B$104,A23))</f>
        <v/>
      </c>
      <c r="R23" s="16">
        <f>IF(A23="","",IF(H23&lt;=0,"",IF(O23&gt;=Assumptions!$B$5,"Review aged balance","")))</f>
        <v/>
      </c>
    </row>
    <row r="24" ht="22" customHeight="1">
      <c r="A24" s="11" t="n"/>
      <c r="B24" s="12" t="n"/>
      <c r="C24" s="11" t="n"/>
      <c r="D24" s="12" t="n"/>
      <c r="E24" s="13" t="n"/>
      <c r="F24" s="14" t="n"/>
      <c r="G24" s="14" t="n"/>
      <c r="H24" s="17">
        <f>IF(A24="","",IFERROR(MAX(0,F24-G24),""))</f>
        <v/>
      </c>
      <c r="I24" s="13" t="n"/>
      <c r="J24" s="14" t="n"/>
      <c r="K24" s="13" t="n"/>
      <c r="L24" s="11" t="n"/>
      <c r="M24" s="11" t="n"/>
      <c r="N24" s="15" t="n"/>
      <c r="O24" s="7">
        <f>IF(OR(A24="",E24=""),"",IFERROR(MAX(0,TODAY()-E24),""))</f>
        <v/>
      </c>
      <c r="P24" s="18">
        <f>IF(A24="","",IF(H24=0,"Balance cleared",IF(M24="Closed","Closed - verify",IF(K24="","Set follow-up",IF(K24&lt;TODAY(),"Past due follow-up",IF(K24=TODAY(),"Follow up today","Scheduled"))))))</f>
        <v/>
      </c>
      <c r="Q24" s="7">
        <f>IF(A24="","",COUNTIF('Contact Log'!$B$5:$B$104,A24))</f>
        <v/>
      </c>
      <c r="R24" s="18">
        <f>IF(A24="","",IF(H24&lt;=0,"",IF(O24&gt;=Assumptions!$B$5,"Review aged balance","")))</f>
        <v/>
      </c>
    </row>
    <row r="25" ht="22" customHeight="1">
      <c r="A25" s="11" t="n"/>
      <c r="B25" s="12" t="n"/>
      <c r="C25" s="11" t="n"/>
      <c r="D25" s="12" t="n"/>
      <c r="E25" s="13" t="n"/>
      <c r="F25" s="14" t="n"/>
      <c r="G25" s="14" t="n"/>
      <c r="H25" s="8">
        <f>IF(A25="","",IFERROR(MAX(0,F25-G25),""))</f>
        <v/>
      </c>
      <c r="I25" s="13" t="n"/>
      <c r="J25" s="14" t="n"/>
      <c r="K25" s="13" t="n"/>
      <c r="L25" s="11" t="n"/>
      <c r="M25" s="11" t="n"/>
      <c r="N25" s="15" t="n"/>
      <c r="O25" s="9">
        <f>IF(OR(A25="",E25=""),"",IFERROR(MAX(0,TODAY()-E25),""))</f>
        <v/>
      </c>
      <c r="P25" s="16">
        <f>IF(A25="","",IF(H25=0,"Balance cleared",IF(M25="Closed","Closed - verify",IF(K25="","Set follow-up",IF(K25&lt;TODAY(),"Past due follow-up",IF(K25=TODAY(),"Follow up today","Scheduled"))))))</f>
        <v/>
      </c>
      <c r="Q25" s="9">
        <f>IF(A25="","",COUNTIF('Contact Log'!$B$5:$B$104,A25))</f>
        <v/>
      </c>
      <c r="R25" s="16">
        <f>IF(A25="","",IF(H25&lt;=0,"",IF(O25&gt;=Assumptions!$B$5,"Review aged balance","")))</f>
        <v/>
      </c>
    </row>
    <row r="26" ht="22" customHeight="1">
      <c r="A26" s="11" t="n"/>
      <c r="B26" s="12" t="n"/>
      <c r="C26" s="11" t="n"/>
      <c r="D26" s="12" t="n"/>
      <c r="E26" s="13" t="n"/>
      <c r="F26" s="14" t="n"/>
      <c r="G26" s="14" t="n"/>
      <c r="H26" s="17">
        <f>IF(A26="","",IFERROR(MAX(0,F26-G26),""))</f>
        <v/>
      </c>
      <c r="I26" s="13" t="n"/>
      <c r="J26" s="14" t="n"/>
      <c r="K26" s="13" t="n"/>
      <c r="L26" s="11" t="n"/>
      <c r="M26" s="11" t="n"/>
      <c r="N26" s="15" t="n"/>
      <c r="O26" s="7">
        <f>IF(OR(A26="",E26=""),"",IFERROR(MAX(0,TODAY()-E26),""))</f>
        <v/>
      </c>
      <c r="P26" s="18">
        <f>IF(A26="","",IF(H26=0,"Balance cleared",IF(M26="Closed","Closed - verify",IF(K26="","Set follow-up",IF(K26&lt;TODAY(),"Past due follow-up",IF(K26=TODAY(),"Follow up today","Scheduled"))))))</f>
        <v/>
      </c>
      <c r="Q26" s="7">
        <f>IF(A26="","",COUNTIF('Contact Log'!$B$5:$B$104,A26))</f>
        <v/>
      </c>
      <c r="R26" s="18">
        <f>IF(A26="","",IF(H26&lt;=0,"",IF(O26&gt;=Assumptions!$B$5,"Review aged balance","")))</f>
        <v/>
      </c>
    </row>
    <row r="27" ht="22" customHeight="1">
      <c r="A27" s="11" t="n"/>
      <c r="B27" s="12" t="n"/>
      <c r="C27" s="11" t="n"/>
      <c r="D27" s="12" t="n"/>
      <c r="E27" s="13" t="n"/>
      <c r="F27" s="14" t="n"/>
      <c r="G27" s="14" t="n"/>
      <c r="H27" s="8">
        <f>IF(A27="","",IFERROR(MAX(0,F27-G27),""))</f>
        <v/>
      </c>
      <c r="I27" s="13" t="n"/>
      <c r="J27" s="14" t="n"/>
      <c r="K27" s="13" t="n"/>
      <c r="L27" s="11" t="n"/>
      <c r="M27" s="11" t="n"/>
      <c r="N27" s="15" t="n"/>
      <c r="O27" s="9">
        <f>IF(OR(A27="",E27=""),"",IFERROR(MAX(0,TODAY()-E27),""))</f>
        <v/>
      </c>
      <c r="P27" s="16">
        <f>IF(A27="","",IF(H27=0,"Balance cleared",IF(M27="Closed","Closed - verify",IF(K27="","Set follow-up",IF(K27&lt;TODAY(),"Past due follow-up",IF(K27=TODAY(),"Follow up today","Scheduled"))))))</f>
        <v/>
      </c>
      <c r="Q27" s="9">
        <f>IF(A27="","",COUNTIF('Contact Log'!$B$5:$B$104,A27))</f>
        <v/>
      </c>
      <c r="R27" s="16">
        <f>IF(A27="","",IF(H27&lt;=0,"",IF(O27&gt;=Assumptions!$B$5,"Review aged balance","")))</f>
        <v/>
      </c>
    </row>
    <row r="28" ht="22" customHeight="1">
      <c r="A28" s="11" t="n"/>
      <c r="B28" s="12" t="n"/>
      <c r="C28" s="11" t="n"/>
      <c r="D28" s="12" t="n"/>
      <c r="E28" s="13" t="n"/>
      <c r="F28" s="14" t="n"/>
      <c r="G28" s="14" t="n"/>
      <c r="H28" s="17">
        <f>IF(A28="","",IFERROR(MAX(0,F28-G28),""))</f>
        <v/>
      </c>
      <c r="I28" s="13" t="n"/>
      <c r="J28" s="14" t="n"/>
      <c r="K28" s="13" t="n"/>
      <c r="L28" s="11" t="n"/>
      <c r="M28" s="11" t="n"/>
      <c r="N28" s="15" t="n"/>
      <c r="O28" s="7">
        <f>IF(OR(A28="",E28=""),"",IFERROR(MAX(0,TODAY()-E28),""))</f>
        <v/>
      </c>
      <c r="P28" s="18">
        <f>IF(A28="","",IF(H28=0,"Balance cleared",IF(M28="Closed","Closed - verify",IF(K28="","Set follow-up",IF(K28&lt;TODAY(),"Past due follow-up",IF(K28=TODAY(),"Follow up today","Scheduled"))))))</f>
        <v/>
      </c>
      <c r="Q28" s="7">
        <f>IF(A28="","",COUNTIF('Contact Log'!$B$5:$B$104,A28))</f>
        <v/>
      </c>
      <c r="R28" s="18">
        <f>IF(A28="","",IF(H28&lt;=0,"",IF(O28&gt;=Assumptions!$B$5,"Review aged balance","")))</f>
        <v/>
      </c>
    </row>
    <row r="29" ht="22" customHeight="1">
      <c r="A29" s="11" t="n"/>
      <c r="B29" s="12" t="n"/>
      <c r="C29" s="11" t="n"/>
      <c r="D29" s="12" t="n"/>
      <c r="E29" s="13" t="n"/>
      <c r="F29" s="14" t="n"/>
      <c r="G29" s="14" t="n"/>
      <c r="H29" s="8">
        <f>IF(A29="","",IFERROR(MAX(0,F29-G29),""))</f>
        <v/>
      </c>
      <c r="I29" s="13" t="n"/>
      <c r="J29" s="14" t="n"/>
      <c r="K29" s="13" t="n"/>
      <c r="L29" s="11" t="n"/>
      <c r="M29" s="11" t="n"/>
      <c r="N29" s="15" t="n"/>
      <c r="O29" s="9">
        <f>IF(OR(A29="",E29=""),"",IFERROR(MAX(0,TODAY()-E29),""))</f>
        <v/>
      </c>
      <c r="P29" s="16">
        <f>IF(A29="","",IF(H29=0,"Balance cleared",IF(M29="Closed","Closed - verify",IF(K29="","Set follow-up",IF(K29&lt;TODAY(),"Past due follow-up",IF(K29=TODAY(),"Follow up today","Scheduled"))))))</f>
        <v/>
      </c>
      <c r="Q29" s="9">
        <f>IF(A29="","",COUNTIF('Contact Log'!$B$5:$B$104,A29))</f>
        <v/>
      </c>
      <c r="R29" s="16">
        <f>IF(A29="","",IF(H29&lt;=0,"",IF(O29&gt;=Assumptions!$B$5,"Review aged balance","")))</f>
        <v/>
      </c>
    </row>
    <row r="30" ht="22" customHeight="1">
      <c r="A30" s="11" t="n"/>
      <c r="B30" s="12" t="n"/>
      <c r="C30" s="11" t="n"/>
      <c r="D30" s="12" t="n"/>
      <c r="E30" s="13" t="n"/>
      <c r="F30" s="14" t="n"/>
      <c r="G30" s="14" t="n"/>
      <c r="H30" s="17">
        <f>IF(A30="","",IFERROR(MAX(0,F30-G30),""))</f>
        <v/>
      </c>
      <c r="I30" s="13" t="n"/>
      <c r="J30" s="14" t="n"/>
      <c r="K30" s="13" t="n"/>
      <c r="L30" s="11" t="n"/>
      <c r="M30" s="11" t="n"/>
      <c r="N30" s="15" t="n"/>
      <c r="O30" s="7">
        <f>IF(OR(A30="",E30=""),"",IFERROR(MAX(0,TODAY()-E30),""))</f>
        <v/>
      </c>
      <c r="P30" s="18">
        <f>IF(A30="","",IF(H30=0,"Balance cleared",IF(M30="Closed","Closed - verify",IF(K30="","Set follow-up",IF(K30&lt;TODAY(),"Past due follow-up",IF(K30=TODAY(),"Follow up today","Scheduled"))))))</f>
        <v/>
      </c>
      <c r="Q30" s="7">
        <f>IF(A30="","",COUNTIF('Contact Log'!$B$5:$B$104,A30))</f>
        <v/>
      </c>
      <c r="R30" s="18">
        <f>IF(A30="","",IF(H30&lt;=0,"",IF(O30&gt;=Assumptions!$B$5,"Review aged balance","")))</f>
        <v/>
      </c>
    </row>
    <row r="31" ht="22" customHeight="1">
      <c r="A31" s="11" t="n"/>
      <c r="B31" s="12" t="n"/>
      <c r="C31" s="11" t="n"/>
      <c r="D31" s="12" t="n"/>
      <c r="E31" s="13" t="n"/>
      <c r="F31" s="14" t="n"/>
      <c r="G31" s="14" t="n"/>
      <c r="H31" s="8">
        <f>IF(A31="","",IFERROR(MAX(0,F31-G31),""))</f>
        <v/>
      </c>
      <c r="I31" s="13" t="n"/>
      <c r="J31" s="14" t="n"/>
      <c r="K31" s="13" t="n"/>
      <c r="L31" s="11" t="n"/>
      <c r="M31" s="11" t="n"/>
      <c r="N31" s="15" t="n"/>
      <c r="O31" s="9">
        <f>IF(OR(A31="",E31=""),"",IFERROR(MAX(0,TODAY()-E31),""))</f>
        <v/>
      </c>
      <c r="P31" s="16">
        <f>IF(A31="","",IF(H31=0,"Balance cleared",IF(M31="Closed","Closed - verify",IF(K31="","Set follow-up",IF(K31&lt;TODAY(),"Past due follow-up",IF(K31=TODAY(),"Follow up today","Scheduled"))))))</f>
        <v/>
      </c>
      <c r="Q31" s="9">
        <f>IF(A31="","",COUNTIF('Contact Log'!$B$5:$B$104,A31))</f>
        <v/>
      </c>
      <c r="R31" s="16">
        <f>IF(A31="","",IF(H31&lt;=0,"",IF(O31&gt;=Assumptions!$B$5,"Review aged balance","")))</f>
        <v/>
      </c>
    </row>
    <row r="32" ht="22" customHeight="1">
      <c r="A32" s="11" t="n"/>
      <c r="B32" s="12" t="n"/>
      <c r="C32" s="11" t="n"/>
      <c r="D32" s="12" t="n"/>
      <c r="E32" s="13" t="n"/>
      <c r="F32" s="14" t="n"/>
      <c r="G32" s="14" t="n"/>
      <c r="H32" s="17">
        <f>IF(A32="","",IFERROR(MAX(0,F32-G32),""))</f>
        <v/>
      </c>
      <c r="I32" s="13" t="n"/>
      <c r="J32" s="14" t="n"/>
      <c r="K32" s="13" t="n"/>
      <c r="L32" s="11" t="n"/>
      <c r="M32" s="11" t="n"/>
      <c r="N32" s="15" t="n"/>
      <c r="O32" s="7">
        <f>IF(OR(A32="",E32=""),"",IFERROR(MAX(0,TODAY()-E32),""))</f>
        <v/>
      </c>
      <c r="P32" s="18">
        <f>IF(A32="","",IF(H32=0,"Balance cleared",IF(M32="Closed","Closed - verify",IF(K32="","Set follow-up",IF(K32&lt;TODAY(),"Past due follow-up",IF(K32=TODAY(),"Follow up today","Scheduled"))))))</f>
        <v/>
      </c>
      <c r="Q32" s="7">
        <f>IF(A32="","",COUNTIF('Contact Log'!$B$5:$B$104,A32))</f>
        <v/>
      </c>
      <c r="R32" s="18">
        <f>IF(A32="","",IF(H32&lt;=0,"",IF(O32&gt;=Assumptions!$B$5,"Review aged balance","")))</f>
        <v/>
      </c>
    </row>
    <row r="33" ht="22" customHeight="1">
      <c r="A33" s="11" t="n"/>
      <c r="B33" s="12" t="n"/>
      <c r="C33" s="11" t="n"/>
      <c r="D33" s="12" t="n"/>
      <c r="E33" s="13" t="n"/>
      <c r="F33" s="14" t="n"/>
      <c r="G33" s="14" t="n"/>
      <c r="H33" s="8">
        <f>IF(A33="","",IFERROR(MAX(0,F33-G33),""))</f>
        <v/>
      </c>
      <c r="I33" s="13" t="n"/>
      <c r="J33" s="14" t="n"/>
      <c r="K33" s="13" t="n"/>
      <c r="L33" s="11" t="n"/>
      <c r="M33" s="11" t="n"/>
      <c r="N33" s="15" t="n"/>
      <c r="O33" s="9">
        <f>IF(OR(A33="",E33=""),"",IFERROR(MAX(0,TODAY()-E33),""))</f>
        <v/>
      </c>
      <c r="P33" s="16">
        <f>IF(A33="","",IF(H33=0,"Balance cleared",IF(M33="Closed","Closed - verify",IF(K33="","Set follow-up",IF(K33&lt;TODAY(),"Past due follow-up",IF(K33=TODAY(),"Follow up today","Scheduled"))))))</f>
        <v/>
      </c>
      <c r="Q33" s="9">
        <f>IF(A33="","",COUNTIF('Contact Log'!$B$5:$B$104,A33))</f>
        <v/>
      </c>
      <c r="R33" s="16">
        <f>IF(A33="","",IF(H33&lt;=0,"",IF(O33&gt;=Assumptions!$B$5,"Review aged balance","")))</f>
        <v/>
      </c>
    </row>
    <row r="34" ht="22" customHeight="1">
      <c r="A34" s="11" t="n"/>
      <c r="B34" s="12" t="n"/>
      <c r="C34" s="11" t="n"/>
      <c r="D34" s="12" t="n"/>
      <c r="E34" s="13" t="n"/>
      <c r="F34" s="14" t="n"/>
      <c r="G34" s="14" t="n"/>
      <c r="H34" s="17">
        <f>IF(A34="","",IFERROR(MAX(0,F34-G34),""))</f>
        <v/>
      </c>
      <c r="I34" s="13" t="n"/>
      <c r="J34" s="14" t="n"/>
      <c r="K34" s="13" t="n"/>
      <c r="L34" s="11" t="n"/>
      <c r="M34" s="11" t="n"/>
      <c r="N34" s="15" t="n"/>
      <c r="O34" s="7">
        <f>IF(OR(A34="",E34=""),"",IFERROR(MAX(0,TODAY()-E34),""))</f>
        <v/>
      </c>
      <c r="P34" s="18">
        <f>IF(A34="","",IF(H34=0,"Balance cleared",IF(M34="Closed","Closed - verify",IF(K34="","Set follow-up",IF(K34&lt;TODAY(),"Past due follow-up",IF(K34=TODAY(),"Follow up today","Scheduled"))))))</f>
        <v/>
      </c>
      <c r="Q34" s="7">
        <f>IF(A34="","",COUNTIF('Contact Log'!$B$5:$B$104,A34))</f>
        <v/>
      </c>
      <c r="R34" s="18">
        <f>IF(A34="","",IF(H34&lt;=0,"",IF(O34&gt;=Assumptions!$B$5,"Review aged balance","")))</f>
        <v/>
      </c>
    </row>
    <row r="35" ht="22" customHeight="1">
      <c r="A35" s="11" t="n"/>
      <c r="B35" s="12" t="n"/>
      <c r="C35" s="11" t="n"/>
      <c r="D35" s="12" t="n"/>
      <c r="E35" s="13" t="n"/>
      <c r="F35" s="14" t="n"/>
      <c r="G35" s="14" t="n"/>
      <c r="H35" s="8">
        <f>IF(A35="","",IFERROR(MAX(0,F35-G35),""))</f>
        <v/>
      </c>
      <c r="I35" s="13" t="n"/>
      <c r="J35" s="14" t="n"/>
      <c r="K35" s="13" t="n"/>
      <c r="L35" s="11" t="n"/>
      <c r="M35" s="11" t="n"/>
      <c r="N35" s="15" t="n"/>
      <c r="O35" s="9">
        <f>IF(OR(A35="",E35=""),"",IFERROR(MAX(0,TODAY()-E35),""))</f>
        <v/>
      </c>
      <c r="P35" s="16">
        <f>IF(A35="","",IF(H35=0,"Balance cleared",IF(M35="Closed","Closed - verify",IF(K35="","Set follow-up",IF(K35&lt;TODAY(),"Past due follow-up",IF(K35=TODAY(),"Follow up today","Scheduled"))))))</f>
        <v/>
      </c>
      <c r="Q35" s="9">
        <f>IF(A35="","",COUNTIF('Contact Log'!$B$5:$B$104,A35))</f>
        <v/>
      </c>
      <c r="R35" s="16">
        <f>IF(A35="","",IF(H35&lt;=0,"",IF(O35&gt;=Assumptions!$B$5,"Review aged balance","")))</f>
        <v/>
      </c>
    </row>
    <row r="36" ht="22" customHeight="1">
      <c r="A36" s="11" t="n"/>
      <c r="B36" s="12" t="n"/>
      <c r="C36" s="11" t="n"/>
      <c r="D36" s="12" t="n"/>
      <c r="E36" s="13" t="n"/>
      <c r="F36" s="14" t="n"/>
      <c r="G36" s="14" t="n"/>
      <c r="H36" s="17">
        <f>IF(A36="","",IFERROR(MAX(0,F36-G36),""))</f>
        <v/>
      </c>
      <c r="I36" s="13" t="n"/>
      <c r="J36" s="14" t="n"/>
      <c r="K36" s="13" t="n"/>
      <c r="L36" s="11" t="n"/>
      <c r="M36" s="11" t="n"/>
      <c r="N36" s="15" t="n"/>
      <c r="O36" s="7">
        <f>IF(OR(A36="",E36=""),"",IFERROR(MAX(0,TODAY()-E36),""))</f>
        <v/>
      </c>
      <c r="P36" s="18">
        <f>IF(A36="","",IF(H36=0,"Balance cleared",IF(M36="Closed","Closed - verify",IF(K36="","Set follow-up",IF(K36&lt;TODAY(),"Past due follow-up",IF(K36=TODAY(),"Follow up today","Scheduled"))))))</f>
        <v/>
      </c>
      <c r="Q36" s="7">
        <f>IF(A36="","",COUNTIF('Contact Log'!$B$5:$B$104,A36))</f>
        <v/>
      </c>
      <c r="R36" s="18">
        <f>IF(A36="","",IF(H36&lt;=0,"",IF(O36&gt;=Assumptions!$B$5,"Review aged balance","")))</f>
        <v/>
      </c>
    </row>
    <row r="37" ht="22" customHeight="1">
      <c r="A37" s="11" t="n"/>
      <c r="B37" s="12" t="n"/>
      <c r="C37" s="11" t="n"/>
      <c r="D37" s="12" t="n"/>
      <c r="E37" s="13" t="n"/>
      <c r="F37" s="14" t="n"/>
      <c r="G37" s="14" t="n"/>
      <c r="H37" s="8">
        <f>IF(A37="","",IFERROR(MAX(0,F37-G37),""))</f>
        <v/>
      </c>
      <c r="I37" s="13" t="n"/>
      <c r="J37" s="14" t="n"/>
      <c r="K37" s="13" t="n"/>
      <c r="L37" s="11" t="n"/>
      <c r="M37" s="11" t="n"/>
      <c r="N37" s="15" t="n"/>
      <c r="O37" s="9">
        <f>IF(OR(A37="",E37=""),"",IFERROR(MAX(0,TODAY()-E37),""))</f>
        <v/>
      </c>
      <c r="P37" s="16">
        <f>IF(A37="","",IF(H37=0,"Balance cleared",IF(M37="Closed","Closed - verify",IF(K37="","Set follow-up",IF(K37&lt;TODAY(),"Past due follow-up",IF(K37=TODAY(),"Follow up today","Scheduled"))))))</f>
        <v/>
      </c>
      <c r="Q37" s="9">
        <f>IF(A37="","",COUNTIF('Contact Log'!$B$5:$B$104,A37))</f>
        <v/>
      </c>
      <c r="R37" s="16">
        <f>IF(A37="","",IF(H37&lt;=0,"",IF(O37&gt;=Assumptions!$B$5,"Review aged balance","")))</f>
        <v/>
      </c>
    </row>
    <row r="38" ht="22" customHeight="1">
      <c r="A38" s="11" t="n"/>
      <c r="B38" s="12" t="n"/>
      <c r="C38" s="11" t="n"/>
      <c r="D38" s="12" t="n"/>
      <c r="E38" s="13" t="n"/>
      <c r="F38" s="14" t="n"/>
      <c r="G38" s="14" t="n"/>
      <c r="H38" s="17">
        <f>IF(A38="","",IFERROR(MAX(0,F38-G38),""))</f>
        <v/>
      </c>
      <c r="I38" s="13" t="n"/>
      <c r="J38" s="14" t="n"/>
      <c r="K38" s="13" t="n"/>
      <c r="L38" s="11" t="n"/>
      <c r="M38" s="11" t="n"/>
      <c r="N38" s="15" t="n"/>
      <c r="O38" s="7">
        <f>IF(OR(A38="",E38=""),"",IFERROR(MAX(0,TODAY()-E38),""))</f>
        <v/>
      </c>
      <c r="P38" s="18">
        <f>IF(A38="","",IF(H38=0,"Balance cleared",IF(M38="Closed","Closed - verify",IF(K38="","Set follow-up",IF(K38&lt;TODAY(),"Past due follow-up",IF(K38=TODAY(),"Follow up today","Scheduled"))))))</f>
        <v/>
      </c>
      <c r="Q38" s="7">
        <f>IF(A38="","",COUNTIF('Contact Log'!$B$5:$B$104,A38))</f>
        <v/>
      </c>
      <c r="R38" s="18">
        <f>IF(A38="","",IF(H38&lt;=0,"",IF(O38&gt;=Assumptions!$B$5,"Review aged balance","")))</f>
        <v/>
      </c>
    </row>
    <row r="39" ht="22" customHeight="1">
      <c r="A39" s="11" t="n"/>
      <c r="B39" s="12" t="n"/>
      <c r="C39" s="11" t="n"/>
      <c r="D39" s="12" t="n"/>
      <c r="E39" s="13" t="n"/>
      <c r="F39" s="14" t="n"/>
      <c r="G39" s="14" t="n"/>
      <c r="H39" s="8">
        <f>IF(A39="","",IFERROR(MAX(0,F39-G39),""))</f>
        <v/>
      </c>
      <c r="I39" s="13" t="n"/>
      <c r="J39" s="14" t="n"/>
      <c r="K39" s="13" t="n"/>
      <c r="L39" s="11" t="n"/>
      <c r="M39" s="11" t="n"/>
      <c r="N39" s="15" t="n"/>
      <c r="O39" s="9">
        <f>IF(OR(A39="",E39=""),"",IFERROR(MAX(0,TODAY()-E39),""))</f>
        <v/>
      </c>
      <c r="P39" s="16">
        <f>IF(A39="","",IF(H39=0,"Balance cleared",IF(M39="Closed","Closed - verify",IF(K39="","Set follow-up",IF(K39&lt;TODAY(),"Past due follow-up",IF(K39=TODAY(),"Follow up today","Scheduled"))))))</f>
        <v/>
      </c>
      <c r="Q39" s="9">
        <f>IF(A39="","",COUNTIF('Contact Log'!$B$5:$B$104,A39))</f>
        <v/>
      </c>
      <c r="R39" s="16">
        <f>IF(A39="","",IF(H39&lt;=0,"",IF(O39&gt;=Assumptions!$B$5,"Review aged balance","")))</f>
        <v/>
      </c>
    </row>
    <row r="40" ht="22" customHeight="1">
      <c r="A40" s="11" t="n"/>
      <c r="B40" s="12" t="n"/>
      <c r="C40" s="11" t="n"/>
      <c r="D40" s="12" t="n"/>
      <c r="E40" s="13" t="n"/>
      <c r="F40" s="14" t="n"/>
      <c r="G40" s="14" t="n"/>
      <c r="H40" s="17">
        <f>IF(A40="","",IFERROR(MAX(0,F40-G40),""))</f>
        <v/>
      </c>
      <c r="I40" s="13" t="n"/>
      <c r="J40" s="14" t="n"/>
      <c r="K40" s="13" t="n"/>
      <c r="L40" s="11" t="n"/>
      <c r="M40" s="11" t="n"/>
      <c r="N40" s="15" t="n"/>
      <c r="O40" s="7">
        <f>IF(OR(A40="",E40=""),"",IFERROR(MAX(0,TODAY()-E40),""))</f>
        <v/>
      </c>
      <c r="P40" s="18">
        <f>IF(A40="","",IF(H40=0,"Balance cleared",IF(M40="Closed","Closed - verify",IF(K40="","Set follow-up",IF(K40&lt;TODAY(),"Past due follow-up",IF(K40=TODAY(),"Follow up today","Scheduled"))))))</f>
        <v/>
      </c>
      <c r="Q40" s="7">
        <f>IF(A40="","",COUNTIF('Contact Log'!$B$5:$B$104,A40))</f>
        <v/>
      </c>
      <c r="R40" s="18">
        <f>IF(A40="","",IF(H40&lt;=0,"",IF(O40&gt;=Assumptions!$B$5,"Review aged balance","")))</f>
        <v/>
      </c>
    </row>
    <row r="41" ht="22" customHeight="1">
      <c r="A41" s="11" t="n"/>
      <c r="B41" s="12" t="n"/>
      <c r="C41" s="11" t="n"/>
      <c r="D41" s="12" t="n"/>
      <c r="E41" s="13" t="n"/>
      <c r="F41" s="14" t="n"/>
      <c r="G41" s="14" t="n"/>
      <c r="H41" s="8">
        <f>IF(A41="","",IFERROR(MAX(0,F41-G41),""))</f>
        <v/>
      </c>
      <c r="I41" s="13" t="n"/>
      <c r="J41" s="14" t="n"/>
      <c r="K41" s="13" t="n"/>
      <c r="L41" s="11" t="n"/>
      <c r="M41" s="11" t="n"/>
      <c r="N41" s="15" t="n"/>
      <c r="O41" s="9">
        <f>IF(OR(A41="",E41=""),"",IFERROR(MAX(0,TODAY()-E41),""))</f>
        <v/>
      </c>
      <c r="P41" s="16">
        <f>IF(A41="","",IF(H41=0,"Balance cleared",IF(M41="Closed","Closed - verify",IF(K41="","Set follow-up",IF(K41&lt;TODAY(),"Past due follow-up",IF(K41=TODAY(),"Follow up today","Scheduled"))))))</f>
        <v/>
      </c>
      <c r="Q41" s="9">
        <f>IF(A41="","",COUNTIF('Contact Log'!$B$5:$B$104,A41))</f>
        <v/>
      </c>
      <c r="R41" s="16">
        <f>IF(A41="","",IF(H41&lt;=0,"",IF(O41&gt;=Assumptions!$B$5,"Review aged balance","")))</f>
        <v/>
      </c>
    </row>
    <row r="42" ht="22" customHeight="1">
      <c r="A42" s="11" t="n"/>
      <c r="B42" s="12" t="n"/>
      <c r="C42" s="11" t="n"/>
      <c r="D42" s="12" t="n"/>
      <c r="E42" s="13" t="n"/>
      <c r="F42" s="14" t="n"/>
      <c r="G42" s="14" t="n"/>
      <c r="H42" s="17">
        <f>IF(A42="","",IFERROR(MAX(0,F42-G42),""))</f>
        <v/>
      </c>
      <c r="I42" s="13" t="n"/>
      <c r="J42" s="14" t="n"/>
      <c r="K42" s="13" t="n"/>
      <c r="L42" s="11" t="n"/>
      <c r="M42" s="11" t="n"/>
      <c r="N42" s="15" t="n"/>
      <c r="O42" s="7">
        <f>IF(OR(A42="",E42=""),"",IFERROR(MAX(0,TODAY()-E42),""))</f>
        <v/>
      </c>
      <c r="P42" s="18">
        <f>IF(A42="","",IF(H42=0,"Balance cleared",IF(M42="Closed","Closed - verify",IF(K42="","Set follow-up",IF(K42&lt;TODAY(),"Past due follow-up",IF(K42=TODAY(),"Follow up today","Scheduled"))))))</f>
        <v/>
      </c>
      <c r="Q42" s="7">
        <f>IF(A42="","",COUNTIF('Contact Log'!$B$5:$B$104,A42))</f>
        <v/>
      </c>
      <c r="R42" s="18">
        <f>IF(A42="","",IF(H42&lt;=0,"",IF(O42&gt;=Assumptions!$B$5,"Review aged balance","")))</f>
        <v/>
      </c>
    </row>
    <row r="43" ht="22" customHeight="1">
      <c r="A43" s="11" t="n"/>
      <c r="B43" s="12" t="n"/>
      <c r="C43" s="11" t="n"/>
      <c r="D43" s="12" t="n"/>
      <c r="E43" s="13" t="n"/>
      <c r="F43" s="14" t="n"/>
      <c r="G43" s="14" t="n"/>
      <c r="H43" s="8">
        <f>IF(A43="","",IFERROR(MAX(0,F43-G43),""))</f>
        <v/>
      </c>
      <c r="I43" s="13" t="n"/>
      <c r="J43" s="14" t="n"/>
      <c r="K43" s="13" t="n"/>
      <c r="L43" s="11" t="n"/>
      <c r="M43" s="11" t="n"/>
      <c r="N43" s="15" t="n"/>
      <c r="O43" s="9">
        <f>IF(OR(A43="",E43=""),"",IFERROR(MAX(0,TODAY()-E43),""))</f>
        <v/>
      </c>
      <c r="P43" s="16">
        <f>IF(A43="","",IF(H43=0,"Balance cleared",IF(M43="Closed","Closed - verify",IF(K43="","Set follow-up",IF(K43&lt;TODAY(),"Past due follow-up",IF(K43=TODAY(),"Follow up today","Scheduled"))))))</f>
        <v/>
      </c>
      <c r="Q43" s="9">
        <f>IF(A43="","",COUNTIF('Contact Log'!$B$5:$B$104,A43))</f>
        <v/>
      </c>
      <c r="R43" s="16">
        <f>IF(A43="","",IF(H43&lt;=0,"",IF(O43&gt;=Assumptions!$B$5,"Review aged balance","")))</f>
        <v/>
      </c>
    </row>
    <row r="44" ht="22" customHeight="1">
      <c r="A44" s="11" t="n"/>
      <c r="B44" s="12" t="n"/>
      <c r="C44" s="11" t="n"/>
      <c r="D44" s="12" t="n"/>
      <c r="E44" s="13" t="n"/>
      <c r="F44" s="14" t="n"/>
      <c r="G44" s="14" t="n"/>
      <c r="H44" s="17">
        <f>IF(A44="","",IFERROR(MAX(0,F44-G44),""))</f>
        <v/>
      </c>
      <c r="I44" s="13" t="n"/>
      <c r="J44" s="14" t="n"/>
      <c r="K44" s="13" t="n"/>
      <c r="L44" s="11" t="n"/>
      <c r="M44" s="11" t="n"/>
      <c r="N44" s="15" t="n"/>
      <c r="O44" s="7">
        <f>IF(OR(A44="",E44=""),"",IFERROR(MAX(0,TODAY()-E44),""))</f>
        <v/>
      </c>
      <c r="P44" s="18">
        <f>IF(A44="","",IF(H44=0,"Balance cleared",IF(M44="Closed","Closed - verify",IF(K44="","Set follow-up",IF(K44&lt;TODAY(),"Past due follow-up",IF(K44=TODAY(),"Follow up today","Scheduled"))))))</f>
        <v/>
      </c>
      <c r="Q44" s="7">
        <f>IF(A44="","",COUNTIF('Contact Log'!$B$5:$B$104,A44))</f>
        <v/>
      </c>
      <c r="R44" s="18">
        <f>IF(A44="","",IF(H44&lt;=0,"",IF(O44&gt;=Assumptions!$B$5,"Review aged balance","")))</f>
        <v/>
      </c>
    </row>
    <row r="45" ht="22" customHeight="1">
      <c r="A45" s="11" t="n"/>
      <c r="B45" s="12" t="n"/>
      <c r="C45" s="11" t="n"/>
      <c r="D45" s="12" t="n"/>
      <c r="E45" s="13" t="n"/>
      <c r="F45" s="14" t="n"/>
      <c r="G45" s="14" t="n"/>
      <c r="H45" s="8">
        <f>IF(A45="","",IFERROR(MAX(0,F45-G45),""))</f>
        <v/>
      </c>
      <c r="I45" s="13" t="n"/>
      <c r="J45" s="14" t="n"/>
      <c r="K45" s="13" t="n"/>
      <c r="L45" s="11" t="n"/>
      <c r="M45" s="11" t="n"/>
      <c r="N45" s="15" t="n"/>
      <c r="O45" s="9">
        <f>IF(OR(A45="",E45=""),"",IFERROR(MAX(0,TODAY()-E45),""))</f>
        <v/>
      </c>
      <c r="P45" s="16">
        <f>IF(A45="","",IF(H45=0,"Balance cleared",IF(M45="Closed","Closed - verify",IF(K45="","Set follow-up",IF(K45&lt;TODAY(),"Past due follow-up",IF(K45=TODAY(),"Follow up today","Scheduled"))))))</f>
        <v/>
      </c>
      <c r="Q45" s="9">
        <f>IF(A45="","",COUNTIF('Contact Log'!$B$5:$B$104,A45))</f>
        <v/>
      </c>
      <c r="R45" s="16">
        <f>IF(A45="","",IF(H45&lt;=0,"",IF(O45&gt;=Assumptions!$B$5,"Review aged balance","")))</f>
        <v/>
      </c>
    </row>
    <row r="46" ht="22" customHeight="1">
      <c r="A46" s="11" t="n"/>
      <c r="B46" s="12" t="n"/>
      <c r="C46" s="11" t="n"/>
      <c r="D46" s="12" t="n"/>
      <c r="E46" s="13" t="n"/>
      <c r="F46" s="14" t="n"/>
      <c r="G46" s="14" t="n"/>
      <c r="H46" s="17">
        <f>IF(A46="","",IFERROR(MAX(0,F46-G46),""))</f>
        <v/>
      </c>
      <c r="I46" s="13" t="n"/>
      <c r="J46" s="14" t="n"/>
      <c r="K46" s="13" t="n"/>
      <c r="L46" s="11" t="n"/>
      <c r="M46" s="11" t="n"/>
      <c r="N46" s="15" t="n"/>
      <c r="O46" s="7">
        <f>IF(OR(A46="",E46=""),"",IFERROR(MAX(0,TODAY()-E46),""))</f>
        <v/>
      </c>
      <c r="P46" s="18">
        <f>IF(A46="","",IF(H46=0,"Balance cleared",IF(M46="Closed","Closed - verify",IF(K46="","Set follow-up",IF(K46&lt;TODAY(),"Past due follow-up",IF(K46=TODAY(),"Follow up today","Scheduled"))))))</f>
        <v/>
      </c>
      <c r="Q46" s="7">
        <f>IF(A46="","",COUNTIF('Contact Log'!$B$5:$B$104,A46))</f>
        <v/>
      </c>
      <c r="R46" s="18">
        <f>IF(A46="","",IF(H46&lt;=0,"",IF(O46&gt;=Assumptions!$B$5,"Review aged balance","")))</f>
        <v/>
      </c>
    </row>
    <row r="47" ht="22" customHeight="1">
      <c r="A47" s="11" t="n"/>
      <c r="B47" s="12" t="n"/>
      <c r="C47" s="11" t="n"/>
      <c r="D47" s="12" t="n"/>
      <c r="E47" s="13" t="n"/>
      <c r="F47" s="14" t="n"/>
      <c r="G47" s="14" t="n"/>
      <c r="H47" s="8">
        <f>IF(A47="","",IFERROR(MAX(0,F47-G47),""))</f>
        <v/>
      </c>
      <c r="I47" s="13" t="n"/>
      <c r="J47" s="14" t="n"/>
      <c r="K47" s="13" t="n"/>
      <c r="L47" s="11" t="n"/>
      <c r="M47" s="11" t="n"/>
      <c r="N47" s="15" t="n"/>
      <c r="O47" s="9">
        <f>IF(OR(A47="",E47=""),"",IFERROR(MAX(0,TODAY()-E47),""))</f>
        <v/>
      </c>
      <c r="P47" s="16">
        <f>IF(A47="","",IF(H47=0,"Balance cleared",IF(M47="Closed","Closed - verify",IF(K47="","Set follow-up",IF(K47&lt;TODAY(),"Past due follow-up",IF(K47=TODAY(),"Follow up today","Scheduled"))))))</f>
        <v/>
      </c>
      <c r="Q47" s="9">
        <f>IF(A47="","",COUNTIF('Contact Log'!$B$5:$B$104,A47))</f>
        <v/>
      </c>
      <c r="R47" s="16">
        <f>IF(A47="","",IF(H47&lt;=0,"",IF(O47&gt;=Assumptions!$B$5,"Review aged balance","")))</f>
        <v/>
      </c>
    </row>
    <row r="48" ht="22" customHeight="1">
      <c r="A48" s="11" t="n"/>
      <c r="B48" s="12" t="n"/>
      <c r="C48" s="11" t="n"/>
      <c r="D48" s="12" t="n"/>
      <c r="E48" s="13" t="n"/>
      <c r="F48" s="14" t="n"/>
      <c r="G48" s="14" t="n"/>
      <c r="H48" s="17">
        <f>IF(A48="","",IFERROR(MAX(0,F48-G48),""))</f>
        <v/>
      </c>
      <c r="I48" s="13" t="n"/>
      <c r="J48" s="14" t="n"/>
      <c r="K48" s="13" t="n"/>
      <c r="L48" s="11" t="n"/>
      <c r="M48" s="11" t="n"/>
      <c r="N48" s="15" t="n"/>
      <c r="O48" s="7">
        <f>IF(OR(A48="",E48=""),"",IFERROR(MAX(0,TODAY()-E48),""))</f>
        <v/>
      </c>
      <c r="P48" s="18">
        <f>IF(A48="","",IF(H48=0,"Balance cleared",IF(M48="Closed","Closed - verify",IF(K48="","Set follow-up",IF(K48&lt;TODAY(),"Past due follow-up",IF(K48=TODAY(),"Follow up today","Scheduled"))))))</f>
        <v/>
      </c>
      <c r="Q48" s="7">
        <f>IF(A48="","",COUNTIF('Contact Log'!$B$5:$B$104,A48))</f>
        <v/>
      </c>
      <c r="R48" s="18">
        <f>IF(A48="","",IF(H48&lt;=0,"",IF(O48&gt;=Assumptions!$B$5,"Review aged balance","")))</f>
        <v/>
      </c>
    </row>
    <row r="49" ht="22" customHeight="1">
      <c r="A49" s="11" t="n"/>
      <c r="B49" s="12" t="n"/>
      <c r="C49" s="11" t="n"/>
      <c r="D49" s="12" t="n"/>
      <c r="E49" s="13" t="n"/>
      <c r="F49" s="14" t="n"/>
      <c r="G49" s="14" t="n"/>
      <c r="H49" s="8">
        <f>IF(A49="","",IFERROR(MAX(0,F49-G49),""))</f>
        <v/>
      </c>
      <c r="I49" s="13" t="n"/>
      <c r="J49" s="14" t="n"/>
      <c r="K49" s="13" t="n"/>
      <c r="L49" s="11" t="n"/>
      <c r="M49" s="11" t="n"/>
      <c r="N49" s="15" t="n"/>
      <c r="O49" s="9">
        <f>IF(OR(A49="",E49=""),"",IFERROR(MAX(0,TODAY()-E49),""))</f>
        <v/>
      </c>
      <c r="P49" s="16">
        <f>IF(A49="","",IF(H49=0,"Balance cleared",IF(M49="Closed","Closed - verify",IF(K49="","Set follow-up",IF(K49&lt;TODAY(),"Past due follow-up",IF(K49=TODAY(),"Follow up today","Scheduled"))))))</f>
        <v/>
      </c>
      <c r="Q49" s="9">
        <f>IF(A49="","",COUNTIF('Contact Log'!$B$5:$B$104,A49))</f>
        <v/>
      </c>
      <c r="R49" s="16">
        <f>IF(A49="","",IF(H49&lt;=0,"",IF(O49&gt;=Assumptions!$B$5,"Review aged balance","")))</f>
        <v/>
      </c>
    </row>
    <row r="50" ht="22" customHeight="1">
      <c r="A50" s="11" t="n"/>
      <c r="B50" s="12" t="n"/>
      <c r="C50" s="11" t="n"/>
      <c r="D50" s="12" t="n"/>
      <c r="E50" s="13" t="n"/>
      <c r="F50" s="14" t="n"/>
      <c r="G50" s="14" t="n"/>
      <c r="H50" s="17">
        <f>IF(A50="","",IFERROR(MAX(0,F50-G50),""))</f>
        <v/>
      </c>
      <c r="I50" s="13" t="n"/>
      <c r="J50" s="14" t="n"/>
      <c r="K50" s="13" t="n"/>
      <c r="L50" s="11" t="n"/>
      <c r="M50" s="11" t="n"/>
      <c r="N50" s="15" t="n"/>
      <c r="O50" s="7">
        <f>IF(OR(A50="",E50=""),"",IFERROR(MAX(0,TODAY()-E50),""))</f>
        <v/>
      </c>
      <c r="P50" s="18">
        <f>IF(A50="","",IF(H50=0,"Balance cleared",IF(M50="Closed","Closed - verify",IF(K50="","Set follow-up",IF(K50&lt;TODAY(),"Past due follow-up",IF(K50=TODAY(),"Follow up today","Scheduled"))))))</f>
        <v/>
      </c>
      <c r="Q50" s="7">
        <f>IF(A50="","",COUNTIF('Contact Log'!$B$5:$B$104,A50))</f>
        <v/>
      </c>
      <c r="R50" s="18">
        <f>IF(A50="","",IF(H50&lt;=0,"",IF(O50&gt;=Assumptions!$B$5,"Review aged balance","")))</f>
        <v/>
      </c>
    </row>
    <row r="51" ht="22" customHeight="1">
      <c r="A51" s="11" t="n"/>
      <c r="B51" s="12" t="n"/>
      <c r="C51" s="11" t="n"/>
      <c r="D51" s="12" t="n"/>
      <c r="E51" s="13" t="n"/>
      <c r="F51" s="14" t="n"/>
      <c r="G51" s="14" t="n"/>
      <c r="H51" s="8">
        <f>IF(A51="","",IFERROR(MAX(0,F51-G51),""))</f>
        <v/>
      </c>
      <c r="I51" s="13" t="n"/>
      <c r="J51" s="14" t="n"/>
      <c r="K51" s="13" t="n"/>
      <c r="L51" s="11" t="n"/>
      <c r="M51" s="11" t="n"/>
      <c r="N51" s="15" t="n"/>
      <c r="O51" s="9">
        <f>IF(OR(A51="",E51=""),"",IFERROR(MAX(0,TODAY()-E51),""))</f>
        <v/>
      </c>
      <c r="P51" s="16">
        <f>IF(A51="","",IF(H51=0,"Balance cleared",IF(M51="Closed","Closed - verify",IF(K51="","Set follow-up",IF(K51&lt;TODAY(),"Past due follow-up",IF(K51=TODAY(),"Follow up today","Scheduled"))))))</f>
        <v/>
      </c>
      <c r="Q51" s="9">
        <f>IF(A51="","",COUNTIF('Contact Log'!$B$5:$B$104,A51))</f>
        <v/>
      </c>
      <c r="R51" s="16">
        <f>IF(A51="","",IF(H51&lt;=0,"",IF(O51&gt;=Assumptions!$B$5,"Review aged balance","")))</f>
        <v/>
      </c>
    </row>
    <row r="52" ht="22" customHeight="1">
      <c r="A52" s="11" t="n"/>
      <c r="B52" s="12" t="n"/>
      <c r="C52" s="11" t="n"/>
      <c r="D52" s="12" t="n"/>
      <c r="E52" s="13" t="n"/>
      <c r="F52" s="14" t="n"/>
      <c r="G52" s="14" t="n"/>
      <c r="H52" s="17">
        <f>IF(A52="","",IFERROR(MAX(0,F52-G52),""))</f>
        <v/>
      </c>
      <c r="I52" s="13" t="n"/>
      <c r="J52" s="14" t="n"/>
      <c r="K52" s="13" t="n"/>
      <c r="L52" s="11" t="n"/>
      <c r="M52" s="11" t="n"/>
      <c r="N52" s="15" t="n"/>
      <c r="O52" s="7">
        <f>IF(OR(A52="",E52=""),"",IFERROR(MAX(0,TODAY()-E52),""))</f>
        <v/>
      </c>
      <c r="P52" s="18">
        <f>IF(A52="","",IF(H52=0,"Balance cleared",IF(M52="Closed","Closed - verify",IF(K52="","Set follow-up",IF(K52&lt;TODAY(),"Past due follow-up",IF(K52=TODAY(),"Follow up today","Scheduled"))))))</f>
        <v/>
      </c>
      <c r="Q52" s="7">
        <f>IF(A52="","",COUNTIF('Contact Log'!$B$5:$B$104,A52))</f>
        <v/>
      </c>
      <c r="R52" s="18">
        <f>IF(A52="","",IF(H52&lt;=0,"",IF(O52&gt;=Assumptions!$B$5,"Review aged balance","")))</f>
        <v/>
      </c>
    </row>
    <row r="53" ht="22" customHeight="1">
      <c r="A53" s="11" t="n"/>
      <c r="B53" s="12" t="n"/>
      <c r="C53" s="11" t="n"/>
      <c r="D53" s="12" t="n"/>
      <c r="E53" s="13" t="n"/>
      <c r="F53" s="14" t="n"/>
      <c r="G53" s="14" t="n"/>
      <c r="H53" s="8">
        <f>IF(A53="","",IFERROR(MAX(0,F53-G53),""))</f>
        <v/>
      </c>
      <c r="I53" s="13" t="n"/>
      <c r="J53" s="14" t="n"/>
      <c r="K53" s="13" t="n"/>
      <c r="L53" s="11" t="n"/>
      <c r="M53" s="11" t="n"/>
      <c r="N53" s="15" t="n"/>
      <c r="O53" s="9">
        <f>IF(OR(A53="",E53=""),"",IFERROR(MAX(0,TODAY()-E53),""))</f>
        <v/>
      </c>
      <c r="P53" s="16">
        <f>IF(A53="","",IF(H53=0,"Balance cleared",IF(M53="Closed","Closed - verify",IF(K53="","Set follow-up",IF(K53&lt;TODAY(),"Past due follow-up",IF(K53=TODAY(),"Follow up today","Scheduled"))))))</f>
        <v/>
      </c>
      <c r="Q53" s="9">
        <f>IF(A53="","",COUNTIF('Contact Log'!$B$5:$B$104,A53))</f>
        <v/>
      </c>
      <c r="R53" s="16">
        <f>IF(A53="","",IF(H53&lt;=0,"",IF(O53&gt;=Assumptions!$B$5,"Review aged balance","")))</f>
        <v/>
      </c>
    </row>
    <row r="54" ht="22" customHeight="1">
      <c r="A54" s="11" t="n"/>
      <c r="B54" s="12" t="n"/>
      <c r="C54" s="11" t="n"/>
      <c r="D54" s="12" t="n"/>
      <c r="E54" s="13" t="n"/>
      <c r="F54" s="14" t="n"/>
      <c r="G54" s="14" t="n"/>
      <c r="H54" s="17">
        <f>IF(A54="","",IFERROR(MAX(0,F54-G54),""))</f>
        <v/>
      </c>
      <c r="I54" s="13" t="n"/>
      <c r="J54" s="14" t="n"/>
      <c r="K54" s="13" t="n"/>
      <c r="L54" s="11" t="n"/>
      <c r="M54" s="11" t="n"/>
      <c r="N54" s="15" t="n"/>
      <c r="O54" s="7">
        <f>IF(OR(A54="",E54=""),"",IFERROR(MAX(0,TODAY()-E54),""))</f>
        <v/>
      </c>
      <c r="P54" s="18">
        <f>IF(A54="","",IF(H54=0,"Balance cleared",IF(M54="Closed","Closed - verify",IF(K54="","Set follow-up",IF(K54&lt;TODAY(),"Past due follow-up",IF(K54=TODAY(),"Follow up today","Scheduled"))))))</f>
        <v/>
      </c>
      <c r="Q54" s="7">
        <f>IF(A54="","",COUNTIF('Contact Log'!$B$5:$B$104,A54))</f>
        <v/>
      </c>
      <c r="R54" s="18">
        <f>IF(A54="","",IF(H54&lt;=0,"",IF(O54&gt;=Assumptions!$B$5,"Review aged balance","")))</f>
        <v/>
      </c>
    </row>
    <row r="55" ht="22" customHeight="1">
      <c r="A55" s="11" t="n"/>
      <c r="B55" s="12" t="n"/>
      <c r="C55" s="11" t="n"/>
      <c r="D55" s="12" t="n"/>
      <c r="E55" s="13" t="n"/>
      <c r="F55" s="14" t="n"/>
      <c r="G55" s="14" t="n"/>
      <c r="H55" s="8">
        <f>IF(A55="","",IFERROR(MAX(0,F55-G55),""))</f>
        <v/>
      </c>
      <c r="I55" s="13" t="n"/>
      <c r="J55" s="14" t="n"/>
      <c r="K55" s="13" t="n"/>
      <c r="L55" s="11" t="n"/>
      <c r="M55" s="11" t="n"/>
      <c r="N55" s="15" t="n"/>
      <c r="O55" s="9">
        <f>IF(OR(A55="",E55=""),"",IFERROR(MAX(0,TODAY()-E55),""))</f>
        <v/>
      </c>
      <c r="P55" s="16">
        <f>IF(A55="","",IF(H55=0,"Balance cleared",IF(M55="Closed","Closed - verify",IF(K55="","Set follow-up",IF(K55&lt;TODAY(),"Past due follow-up",IF(K55=TODAY(),"Follow up today","Scheduled"))))))</f>
        <v/>
      </c>
      <c r="Q55" s="9">
        <f>IF(A55="","",COUNTIF('Contact Log'!$B$5:$B$104,A55))</f>
        <v/>
      </c>
      <c r="R55" s="16">
        <f>IF(A55="","",IF(H55&lt;=0,"",IF(O55&gt;=Assumptions!$B$5,"Review aged balance","")))</f>
        <v/>
      </c>
    </row>
    <row r="56" ht="22" customHeight="1">
      <c r="A56" s="11" t="n"/>
      <c r="B56" s="12" t="n"/>
      <c r="C56" s="11" t="n"/>
      <c r="D56" s="12" t="n"/>
      <c r="E56" s="13" t="n"/>
      <c r="F56" s="14" t="n"/>
      <c r="G56" s="14" t="n"/>
      <c r="H56" s="17">
        <f>IF(A56="","",IFERROR(MAX(0,F56-G56),""))</f>
        <v/>
      </c>
      <c r="I56" s="13" t="n"/>
      <c r="J56" s="14" t="n"/>
      <c r="K56" s="13" t="n"/>
      <c r="L56" s="11" t="n"/>
      <c r="M56" s="11" t="n"/>
      <c r="N56" s="15" t="n"/>
      <c r="O56" s="7">
        <f>IF(OR(A56="",E56=""),"",IFERROR(MAX(0,TODAY()-E56),""))</f>
        <v/>
      </c>
      <c r="P56" s="18">
        <f>IF(A56="","",IF(H56=0,"Balance cleared",IF(M56="Closed","Closed - verify",IF(K56="","Set follow-up",IF(K56&lt;TODAY(),"Past due follow-up",IF(K56=TODAY(),"Follow up today","Scheduled"))))))</f>
        <v/>
      </c>
      <c r="Q56" s="7">
        <f>IF(A56="","",COUNTIF('Contact Log'!$B$5:$B$104,A56))</f>
        <v/>
      </c>
      <c r="R56" s="18">
        <f>IF(A56="","",IF(H56&lt;=0,"",IF(O56&gt;=Assumptions!$B$5,"Review aged balance","")))</f>
        <v/>
      </c>
    </row>
    <row r="57" ht="22" customHeight="1">
      <c r="A57" s="11" t="n"/>
      <c r="B57" s="12" t="n"/>
      <c r="C57" s="11" t="n"/>
      <c r="D57" s="12" t="n"/>
      <c r="E57" s="13" t="n"/>
      <c r="F57" s="14" t="n"/>
      <c r="G57" s="14" t="n"/>
      <c r="H57" s="8">
        <f>IF(A57="","",IFERROR(MAX(0,F57-G57),""))</f>
        <v/>
      </c>
      <c r="I57" s="13" t="n"/>
      <c r="J57" s="14" t="n"/>
      <c r="K57" s="13" t="n"/>
      <c r="L57" s="11" t="n"/>
      <c r="M57" s="11" t="n"/>
      <c r="N57" s="15" t="n"/>
      <c r="O57" s="9">
        <f>IF(OR(A57="",E57=""),"",IFERROR(MAX(0,TODAY()-E57),""))</f>
        <v/>
      </c>
      <c r="P57" s="16">
        <f>IF(A57="","",IF(H57=0,"Balance cleared",IF(M57="Closed","Closed - verify",IF(K57="","Set follow-up",IF(K57&lt;TODAY(),"Past due follow-up",IF(K57=TODAY(),"Follow up today","Scheduled"))))))</f>
        <v/>
      </c>
      <c r="Q57" s="9">
        <f>IF(A57="","",COUNTIF('Contact Log'!$B$5:$B$104,A57))</f>
        <v/>
      </c>
      <c r="R57" s="16">
        <f>IF(A57="","",IF(H57&lt;=0,"",IF(O57&gt;=Assumptions!$B$5,"Review aged balance","")))</f>
        <v/>
      </c>
    </row>
    <row r="58" ht="22" customHeight="1">
      <c r="A58" s="11" t="n"/>
      <c r="B58" s="12" t="n"/>
      <c r="C58" s="11" t="n"/>
      <c r="D58" s="12" t="n"/>
      <c r="E58" s="13" t="n"/>
      <c r="F58" s="14" t="n"/>
      <c r="G58" s="14" t="n"/>
      <c r="H58" s="17">
        <f>IF(A58="","",IFERROR(MAX(0,F58-G58),""))</f>
        <v/>
      </c>
      <c r="I58" s="13" t="n"/>
      <c r="J58" s="14" t="n"/>
      <c r="K58" s="13" t="n"/>
      <c r="L58" s="11" t="n"/>
      <c r="M58" s="11" t="n"/>
      <c r="N58" s="15" t="n"/>
      <c r="O58" s="7">
        <f>IF(OR(A58="",E58=""),"",IFERROR(MAX(0,TODAY()-E58),""))</f>
        <v/>
      </c>
      <c r="P58" s="18">
        <f>IF(A58="","",IF(H58=0,"Balance cleared",IF(M58="Closed","Closed - verify",IF(K58="","Set follow-up",IF(K58&lt;TODAY(),"Past due follow-up",IF(K58=TODAY(),"Follow up today","Scheduled"))))))</f>
        <v/>
      </c>
      <c r="Q58" s="7">
        <f>IF(A58="","",COUNTIF('Contact Log'!$B$5:$B$104,A58))</f>
        <v/>
      </c>
      <c r="R58" s="18">
        <f>IF(A58="","",IF(H58&lt;=0,"",IF(O58&gt;=Assumptions!$B$5,"Review aged balance","")))</f>
        <v/>
      </c>
    </row>
    <row r="59" ht="22" customHeight="1">
      <c r="A59" s="11" t="n"/>
      <c r="B59" s="12" t="n"/>
      <c r="C59" s="11" t="n"/>
      <c r="D59" s="12" t="n"/>
      <c r="E59" s="13" t="n"/>
      <c r="F59" s="14" t="n"/>
      <c r="G59" s="14" t="n"/>
      <c r="H59" s="8">
        <f>IF(A59="","",IFERROR(MAX(0,F59-G59),""))</f>
        <v/>
      </c>
      <c r="I59" s="13" t="n"/>
      <c r="J59" s="14" t="n"/>
      <c r="K59" s="13" t="n"/>
      <c r="L59" s="11" t="n"/>
      <c r="M59" s="11" t="n"/>
      <c r="N59" s="15" t="n"/>
      <c r="O59" s="9">
        <f>IF(OR(A59="",E59=""),"",IFERROR(MAX(0,TODAY()-E59),""))</f>
        <v/>
      </c>
      <c r="P59" s="16">
        <f>IF(A59="","",IF(H59=0,"Balance cleared",IF(M59="Closed","Closed - verify",IF(K59="","Set follow-up",IF(K59&lt;TODAY(),"Past due follow-up",IF(K59=TODAY(),"Follow up today","Scheduled"))))))</f>
        <v/>
      </c>
      <c r="Q59" s="9">
        <f>IF(A59="","",COUNTIF('Contact Log'!$B$5:$B$104,A59))</f>
        <v/>
      </c>
      <c r="R59" s="16">
        <f>IF(A59="","",IF(H59&lt;=0,"",IF(O59&gt;=Assumptions!$B$5,"Review aged balance","")))</f>
        <v/>
      </c>
    </row>
    <row r="60" ht="22" customHeight="1">
      <c r="A60" s="11" t="n"/>
      <c r="B60" s="12" t="n"/>
      <c r="C60" s="11" t="n"/>
      <c r="D60" s="12" t="n"/>
      <c r="E60" s="13" t="n"/>
      <c r="F60" s="14" t="n"/>
      <c r="G60" s="14" t="n"/>
      <c r="H60" s="17">
        <f>IF(A60="","",IFERROR(MAX(0,F60-G60),""))</f>
        <v/>
      </c>
      <c r="I60" s="13" t="n"/>
      <c r="J60" s="14" t="n"/>
      <c r="K60" s="13" t="n"/>
      <c r="L60" s="11" t="n"/>
      <c r="M60" s="11" t="n"/>
      <c r="N60" s="15" t="n"/>
      <c r="O60" s="7">
        <f>IF(OR(A60="",E60=""),"",IFERROR(MAX(0,TODAY()-E60),""))</f>
        <v/>
      </c>
      <c r="P60" s="18">
        <f>IF(A60="","",IF(H60=0,"Balance cleared",IF(M60="Closed","Closed - verify",IF(K60="","Set follow-up",IF(K60&lt;TODAY(),"Past due follow-up",IF(K60=TODAY(),"Follow up today","Scheduled"))))))</f>
        <v/>
      </c>
      <c r="Q60" s="7">
        <f>IF(A60="","",COUNTIF('Contact Log'!$B$5:$B$104,A60))</f>
        <v/>
      </c>
      <c r="R60" s="18">
        <f>IF(A60="","",IF(H60&lt;=0,"",IF(O60&gt;=Assumptions!$B$5,"Review aged balance","")))</f>
        <v/>
      </c>
    </row>
    <row r="61" ht="22" customHeight="1">
      <c r="A61" s="11" t="n"/>
      <c r="B61" s="12" t="n"/>
      <c r="C61" s="11" t="n"/>
      <c r="D61" s="12" t="n"/>
      <c r="E61" s="13" t="n"/>
      <c r="F61" s="14" t="n"/>
      <c r="G61" s="14" t="n"/>
      <c r="H61" s="8">
        <f>IF(A61="","",IFERROR(MAX(0,F61-G61),""))</f>
        <v/>
      </c>
      <c r="I61" s="13" t="n"/>
      <c r="J61" s="14" t="n"/>
      <c r="K61" s="13" t="n"/>
      <c r="L61" s="11" t="n"/>
      <c r="M61" s="11" t="n"/>
      <c r="N61" s="15" t="n"/>
      <c r="O61" s="9">
        <f>IF(OR(A61="",E61=""),"",IFERROR(MAX(0,TODAY()-E61),""))</f>
        <v/>
      </c>
      <c r="P61" s="16">
        <f>IF(A61="","",IF(H61=0,"Balance cleared",IF(M61="Closed","Closed - verify",IF(K61="","Set follow-up",IF(K61&lt;TODAY(),"Past due follow-up",IF(K61=TODAY(),"Follow up today","Scheduled"))))))</f>
        <v/>
      </c>
      <c r="Q61" s="9">
        <f>IF(A61="","",COUNTIF('Contact Log'!$B$5:$B$104,A61))</f>
        <v/>
      </c>
      <c r="R61" s="16">
        <f>IF(A61="","",IF(H61&lt;=0,"",IF(O61&gt;=Assumptions!$B$5,"Review aged balance","")))</f>
        <v/>
      </c>
    </row>
    <row r="62" ht="22" customHeight="1">
      <c r="A62" s="11" t="n"/>
      <c r="B62" s="12" t="n"/>
      <c r="C62" s="11" t="n"/>
      <c r="D62" s="12" t="n"/>
      <c r="E62" s="13" t="n"/>
      <c r="F62" s="14" t="n"/>
      <c r="G62" s="14" t="n"/>
      <c r="H62" s="17">
        <f>IF(A62="","",IFERROR(MAX(0,F62-G62),""))</f>
        <v/>
      </c>
      <c r="I62" s="13" t="n"/>
      <c r="J62" s="14" t="n"/>
      <c r="K62" s="13" t="n"/>
      <c r="L62" s="11" t="n"/>
      <c r="M62" s="11" t="n"/>
      <c r="N62" s="15" t="n"/>
      <c r="O62" s="7">
        <f>IF(OR(A62="",E62=""),"",IFERROR(MAX(0,TODAY()-E62),""))</f>
        <v/>
      </c>
      <c r="P62" s="18">
        <f>IF(A62="","",IF(H62=0,"Balance cleared",IF(M62="Closed","Closed - verify",IF(K62="","Set follow-up",IF(K62&lt;TODAY(),"Past due follow-up",IF(K62=TODAY(),"Follow up today","Scheduled"))))))</f>
        <v/>
      </c>
      <c r="Q62" s="7">
        <f>IF(A62="","",COUNTIF('Contact Log'!$B$5:$B$104,A62))</f>
        <v/>
      </c>
      <c r="R62" s="18">
        <f>IF(A62="","",IF(H62&lt;=0,"",IF(O62&gt;=Assumptions!$B$5,"Review aged balance","")))</f>
        <v/>
      </c>
    </row>
    <row r="63" ht="22" customHeight="1">
      <c r="A63" s="11" t="n"/>
      <c r="B63" s="12" t="n"/>
      <c r="C63" s="11" t="n"/>
      <c r="D63" s="12" t="n"/>
      <c r="E63" s="13" t="n"/>
      <c r="F63" s="14" t="n"/>
      <c r="G63" s="14" t="n"/>
      <c r="H63" s="8">
        <f>IF(A63="","",IFERROR(MAX(0,F63-G63),""))</f>
        <v/>
      </c>
      <c r="I63" s="13" t="n"/>
      <c r="J63" s="14" t="n"/>
      <c r="K63" s="13" t="n"/>
      <c r="L63" s="11" t="n"/>
      <c r="M63" s="11" t="n"/>
      <c r="N63" s="15" t="n"/>
      <c r="O63" s="9">
        <f>IF(OR(A63="",E63=""),"",IFERROR(MAX(0,TODAY()-E63),""))</f>
        <v/>
      </c>
      <c r="P63" s="16">
        <f>IF(A63="","",IF(H63=0,"Balance cleared",IF(M63="Closed","Closed - verify",IF(K63="","Set follow-up",IF(K63&lt;TODAY(),"Past due follow-up",IF(K63=TODAY(),"Follow up today","Scheduled"))))))</f>
        <v/>
      </c>
      <c r="Q63" s="9">
        <f>IF(A63="","",COUNTIF('Contact Log'!$B$5:$B$104,A63))</f>
        <v/>
      </c>
      <c r="R63" s="16">
        <f>IF(A63="","",IF(H63&lt;=0,"",IF(O63&gt;=Assumptions!$B$5,"Review aged balance","")))</f>
        <v/>
      </c>
    </row>
    <row r="64" ht="22" customHeight="1">
      <c r="A64" s="11" t="n"/>
      <c r="B64" s="12" t="n"/>
      <c r="C64" s="11" t="n"/>
      <c r="D64" s="12" t="n"/>
      <c r="E64" s="13" t="n"/>
      <c r="F64" s="14" t="n"/>
      <c r="G64" s="14" t="n"/>
      <c r="H64" s="17">
        <f>IF(A64="","",IFERROR(MAX(0,F64-G64),""))</f>
        <v/>
      </c>
      <c r="I64" s="13" t="n"/>
      <c r="J64" s="14" t="n"/>
      <c r="K64" s="13" t="n"/>
      <c r="L64" s="11" t="n"/>
      <c r="M64" s="11" t="n"/>
      <c r="N64" s="15" t="n"/>
      <c r="O64" s="7">
        <f>IF(OR(A64="",E64=""),"",IFERROR(MAX(0,TODAY()-E64),""))</f>
        <v/>
      </c>
      <c r="P64" s="18">
        <f>IF(A64="","",IF(H64=0,"Balance cleared",IF(M64="Closed","Closed - verify",IF(K64="","Set follow-up",IF(K64&lt;TODAY(),"Past due follow-up",IF(K64=TODAY(),"Follow up today","Scheduled"))))))</f>
        <v/>
      </c>
      <c r="Q64" s="7">
        <f>IF(A64="","",COUNTIF('Contact Log'!$B$5:$B$104,A64))</f>
        <v/>
      </c>
      <c r="R64" s="18">
        <f>IF(A64="","",IF(H64&lt;=0,"",IF(O64&gt;=Assumptions!$B$5,"Review aged balance","")))</f>
        <v/>
      </c>
    </row>
    <row r="65" ht="22" customHeight="1">
      <c r="A65" s="11" t="n"/>
      <c r="B65" s="12" t="n"/>
      <c r="C65" s="11" t="n"/>
      <c r="D65" s="12" t="n"/>
      <c r="E65" s="13" t="n"/>
      <c r="F65" s="14" t="n"/>
      <c r="G65" s="14" t="n"/>
      <c r="H65" s="8">
        <f>IF(A65="","",IFERROR(MAX(0,F65-G65),""))</f>
        <v/>
      </c>
      <c r="I65" s="13" t="n"/>
      <c r="J65" s="14" t="n"/>
      <c r="K65" s="13" t="n"/>
      <c r="L65" s="11" t="n"/>
      <c r="M65" s="11" t="n"/>
      <c r="N65" s="15" t="n"/>
      <c r="O65" s="9">
        <f>IF(OR(A65="",E65=""),"",IFERROR(MAX(0,TODAY()-E65),""))</f>
        <v/>
      </c>
      <c r="P65" s="16">
        <f>IF(A65="","",IF(H65=0,"Balance cleared",IF(M65="Closed","Closed - verify",IF(K65="","Set follow-up",IF(K65&lt;TODAY(),"Past due follow-up",IF(K65=TODAY(),"Follow up today","Scheduled"))))))</f>
        <v/>
      </c>
      <c r="Q65" s="9">
        <f>IF(A65="","",COUNTIF('Contact Log'!$B$5:$B$104,A65))</f>
        <v/>
      </c>
      <c r="R65" s="16">
        <f>IF(A65="","",IF(H65&lt;=0,"",IF(O65&gt;=Assumptions!$B$5,"Review aged balance","")))</f>
        <v/>
      </c>
    </row>
    <row r="66" ht="22" customHeight="1">
      <c r="A66" s="11" t="n"/>
      <c r="B66" s="12" t="n"/>
      <c r="C66" s="11" t="n"/>
      <c r="D66" s="12" t="n"/>
      <c r="E66" s="13" t="n"/>
      <c r="F66" s="14" t="n"/>
      <c r="G66" s="14" t="n"/>
      <c r="H66" s="17">
        <f>IF(A66="","",IFERROR(MAX(0,F66-G66),""))</f>
        <v/>
      </c>
      <c r="I66" s="13" t="n"/>
      <c r="J66" s="14" t="n"/>
      <c r="K66" s="13" t="n"/>
      <c r="L66" s="11" t="n"/>
      <c r="M66" s="11" t="n"/>
      <c r="N66" s="15" t="n"/>
      <c r="O66" s="7">
        <f>IF(OR(A66="",E66=""),"",IFERROR(MAX(0,TODAY()-E66),""))</f>
        <v/>
      </c>
      <c r="P66" s="18">
        <f>IF(A66="","",IF(H66=0,"Balance cleared",IF(M66="Closed","Closed - verify",IF(K66="","Set follow-up",IF(K66&lt;TODAY(),"Past due follow-up",IF(K66=TODAY(),"Follow up today","Scheduled"))))))</f>
        <v/>
      </c>
      <c r="Q66" s="7">
        <f>IF(A66="","",COUNTIF('Contact Log'!$B$5:$B$104,A66))</f>
        <v/>
      </c>
      <c r="R66" s="18">
        <f>IF(A66="","",IF(H66&lt;=0,"",IF(O66&gt;=Assumptions!$B$5,"Review aged balance","")))</f>
        <v/>
      </c>
    </row>
    <row r="67" ht="22" customHeight="1">
      <c r="A67" s="11" t="n"/>
      <c r="B67" s="12" t="n"/>
      <c r="C67" s="11" t="n"/>
      <c r="D67" s="12" t="n"/>
      <c r="E67" s="13" t="n"/>
      <c r="F67" s="14" t="n"/>
      <c r="G67" s="14" t="n"/>
      <c r="H67" s="8">
        <f>IF(A67="","",IFERROR(MAX(0,F67-G67),""))</f>
        <v/>
      </c>
      <c r="I67" s="13" t="n"/>
      <c r="J67" s="14" t="n"/>
      <c r="K67" s="13" t="n"/>
      <c r="L67" s="11" t="n"/>
      <c r="M67" s="11" t="n"/>
      <c r="N67" s="15" t="n"/>
      <c r="O67" s="9">
        <f>IF(OR(A67="",E67=""),"",IFERROR(MAX(0,TODAY()-E67),""))</f>
        <v/>
      </c>
      <c r="P67" s="16">
        <f>IF(A67="","",IF(H67=0,"Balance cleared",IF(M67="Closed","Closed - verify",IF(K67="","Set follow-up",IF(K67&lt;TODAY(),"Past due follow-up",IF(K67=TODAY(),"Follow up today","Scheduled"))))))</f>
        <v/>
      </c>
      <c r="Q67" s="9">
        <f>IF(A67="","",COUNTIF('Contact Log'!$B$5:$B$104,A67))</f>
        <v/>
      </c>
      <c r="R67" s="16">
        <f>IF(A67="","",IF(H67&lt;=0,"",IF(O67&gt;=Assumptions!$B$5,"Review aged balance","")))</f>
        <v/>
      </c>
    </row>
    <row r="68" ht="22" customHeight="1">
      <c r="A68" s="11" t="n"/>
      <c r="B68" s="12" t="n"/>
      <c r="C68" s="11" t="n"/>
      <c r="D68" s="12" t="n"/>
      <c r="E68" s="13" t="n"/>
      <c r="F68" s="14" t="n"/>
      <c r="G68" s="14" t="n"/>
      <c r="H68" s="17">
        <f>IF(A68="","",IFERROR(MAX(0,F68-G68),""))</f>
        <v/>
      </c>
      <c r="I68" s="13" t="n"/>
      <c r="J68" s="14" t="n"/>
      <c r="K68" s="13" t="n"/>
      <c r="L68" s="11" t="n"/>
      <c r="M68" s="11" t="n"/>
      <c r="N68" s="15" t="n"/>
      <c r="O68" s="7">
        <f>IF(OR(A68="",E68=""),"",IFERROR(MAX(0,TODAY()-E68),""))</f>
        <v/>
      </c>
      <c r="P68" s="18">
        <f>IF(A68="","",IF(H68=0,"Balance cleared",IF(M68="Closed","Closed - verify",IF(K68="","Set follow-up",IF(K68&lt;TODAY(),"Past due follow-up",IF(K68=TODAY(),"Follow up today","Scheduled"))))))</f>
        <v/>
      </c>
      <c r="Q68" s="7">
        <f>IF(A68="","",COUNTIF('Contact Log'!$B$5:$B$104,A68))</f>
        <v/>
      </c>
      <c r="R68" s="18">
        <f>IF(A68="","",IF(H68&lt;=0,"",IF(O68&gt;=Assumptions!$B$5,"Review aged balance","")))</f>
        <v/>
      </c>
    </row>
    <row r="69" ht="22" customHeight="1">
      <c r="A69" s="11" t="n"/>
      <c r="B69" s="12" t="n"/>
      <c r="C69" s="11" t="n"/>
      <c r="D69" s="12" t="n"/>
      <c r="E69" s="13" t="n"/>
      <c r="F69" s="14" t="n"/>
      <c r="G69" s="14" t="n"/>
      <c r="H69" s="8">
        <f>IF(A69="","",IFERROR(MAX(0,F69-G69),""))</f>
        <v/>
      </c>
      <c r="I69" s="13" t="n"/>
      <c r="J69" s="14" t="n"/>
      <c r="K69" s="13" t="n"/>
      <c r="L69" s="11" t="n"/>
      <c r="M69" s="11" t="n"/>
      <c r="N69" s="15" t="n"/>
      <c r="O69" s="9">
        <f>IF(OR(A69="",E69=""),"",IFERROR(MAX(0,TODAY()-E69),""))</f>
        <v/>
      </c>
      <c r="P69" s="16">
        <f>IF(A69="","",IF(H69=0,"Balance cleared",IF(M69="Closed","Closed - verify",IF(K69="","Set follow-up",IF(K69&lt;TODAY(),"Past due follow-up",IF(K69=TODAY(),"Follow up today","Scheduled"))))))</f>
        <v/>
      </c>
      <c r="Q69" s="9">
        <f>IF(A69="","",COUNTIF('Contact Log'!$B$5:$B$104,A69))</f>
        <v/>
      </c>
      <c r="R69" s="16">
        <f>IF(A69="","",IF(H69&lt;=0,"",IF(O69&gt;=Assumptions!$B$5,"Review aged balance","")))</f>
        <v/>
      </c>
    </row>
    <row r="70" ht="22" customHeight="1">
      <c r="A70" s="11" t="n"/>
      <c r="B70" s="12" t="n"/>
      <c r="C70" s="11" t="n"/>
      <c r="D70" s="12" t="n"/>
      <c r="E70" s="13" t="n"/>
      <c r="F70" s="14" t="n"/>
      <c r="G70" s="14" t="n"/>
      <c r="H70" s="17">
        <f>IF(A70="","",IFERROR(MAX(0,F70-G70),""))</f>
        <v/>
      </c>
      <c r="I70" s="13" t="n"/>
      <c r="J70" s="14" t="n"/>
      <c r="K70" s="13" t="n"/>
      <c r="L70" s="11" t="n"/>
      <c r="M70" s="11" t="n"/>
      <c r="N70" s="15" t="n"/>
      <c r="O70" s="7">
        <f>IF(OR(A70="",E70=""),"",IFERROR(MAX(0,TODAY()-E70),""))</f>
        <v/>
      </c>
      <c r="P70" s="18">
        <f>IF(A70="","",IF(H70=0,"Balance cleared",IF(M70="Closed","Closed - verify",IF(K70="","Set follow-up",IF(K70&lt;TODAY(),"Past due follow-up",IF(K70=TODAY(),"Follow up today","Scheduled"))))))</f>
        <v/>
      </c>
      <c r="Q70" s="7">
        <f>IF(A70="","",COUNTIF('Contact Log'!$B$5:$B$104,A70))</f>
        <v/>
      </c>
      <c r="R70" s="18">
        <f>IF(A70="","",IF(H70&lt;=0,"",IF(O70&gt;=Assumptions!$B$5,"Review aged balance","")))</f>
        <v/>
      </c>
    </row>
    <row r="71" ht="22" customHeight="1">
      <c r="A71" s="11" t="n"/>
      <c r="B71" s="12" t="n"/>
      <c r="C71" s="11" t="n"/>
      <c r="D71" s="12" t="n"/>
      <c r="E71" s="13" t="n"/>
      <c r="F71" s="14" t="n"/>
      <c r="G71" s="14" t="n"/>
      <c r="H71" s="8">
        <f>IF(A71="","",IFERROR(MAX(0,F71-G71),""))</f>
        <v/>
      </c>
      <c r="I71" s="13" t="n"/>
      <c r="J71" s="14" t="n"/>
      <c r="K71" s="13" t="n"/>
      <c r="L71" s="11" t="n"/>
      <c r="M71" s="11" t="n"/>
      <c r="N71" s="15" t="n"/>
      <c r="O71" s="9">
        <f>IF(OR(A71="",E71=""),"",IFERROR(MAX(0,TODAY()-E71),""))</f>
        <v/>
      </c>
      <c r="P71" s="16">
        <f>IF(A71="","",IF(H71=0,"Balance cleared",IF(M71="Closed","Closed - verify",IF(K71="","Set follow-up",IF(K71&lt;TODAY(),"Past due follow-up",IF(K71=TODAY(),"Follow up today","Scheduled"))))))</f>
        <v/>
      </c>
      <c r="Q71" s="9">
        <f>IF(A71="","",COUNTIF('Contact Log'!$B$5:$B$104,A71))</f>
        <v/>
      </c>
      <c r="R71" s="16">
        <f>IF(A71="","",IF(H71&lt;=0,"",IF(O71&gt;=Assumptions!$B$5,"Review aged balance","")))</f>
        <v/>
      </c>
    </row>
    <row r="72" ht="22" customHeight="1">
      <c r="A72" s="11" t="n"/>
      <c r="B72" s="12" t="n"/>
      <c r="C72" s="11" t="n"/>
      <c r="D72" s="12" t="n"/>
      <c r="E72" s="13" t="n"/>
      <c r="F72" s="14" t="n"/>
      <c r="G72" s="14" t="n"/>
      <c r="H72" s="17">
        <f>IF(A72="","",IFERROR(MAX(0,F72-G72),""))</f>
        <v/>
      </c>
      <c r="I72" s="13" t="n"/>
      <c r="J72" s="14" t="n"/>
      <c r="K72" s="13" t="n"/>
      <c r="L72" s="11" t="n"/>
      <c r="M72" s="11" t="n"/>
      <c r="N72" s="15" t="n"/>
      <c r="O72" s="7">
        <f>IF(OR(A72="",E72=""),"",IFERROR(MAX(0,TODAY()-E72),""))</f>
        <v/>
      </c>
      <c r="P72" s="18">
        <f>IF(A72="","",IF(H72=0,"Balance cleared",IF(M72="Closed","Closed - verify",IF(K72="","Set follow-up",IF(K72&lt;TODAY(),"Past due follow-up",IF(K72=TODAY(),"Follow up today","Scheduled"))))))</f>
        <v/>
      </c>
      <c r="Q72" s="7">
        <f>IF(A72="","",COUNTIF('Contact Log'!$B$5:$B$104,A72))</f>
        <v/>
      </c>
      <c r="R72" s="18">
        <f>IF(A72="","",IF(H72&lt;=0,"",IF(O72&gt;=Assumptions!$B$5,"Review aged balance","")))</f>
        <v/>
      </c>
    </row>
    <row r="73" ht="22" customHeight="1">
      <c r="A73" s="11" t="n"/>
      <c r="B73" s="12" t="n"/>
      <c r="C73" s="11" t="n"/>
      <c r="D73" s="12" t="n"/>
      <c r="E73" s="13" t="n"/>
      <c r="F73" s="14" t="n"/>
      <c r="G73" s="14" t="n"/>
      <c r="H73" s="8">
        <f>IF(A73="","",IFERROR(MAX(0,F73-G73),""))</f>
        <v/>
      </c>
      <c r="I73" s="13" t="n"/>
      <c r="J73" s="14" t="n"/>
      <c r="K73" s="13" t="n"/>
      <c r="L73" s="11" t="n"/>
      <c r="M73" s="11" t="n"/>
      <c r="N73" s="15" t="n"/>
      <c r="O73" s="9">
        <f>IF(OR(A73="",E73=""),"",IFERROR(MAX(0,TODAY()-E73),""))</f>
        <v/>
      </c>
      <c r="P73" s="16">
        <f>IF(A73="","",IF(H73=0,"Balance cleared",IF(M73="Closed","Closed - verify",IF(K73="","Set follow-up",IF(K73&lt;TODAY(),"Past due follow-up",IF(K73=TODAY(),"Follow up today","Scheduled"))))))</f>
        <v/>
      </c>
      <c r="Q73" s="9">
        <f>IF(A73="","",COUNTIF('Contact Log'!$B$5:$B$104,A73))</f>
        <v/>
      </c>
      <c r="R73" s="16">
        <f>IF(A73="","",IF(H73&lt;=0,"",IF(O73&gt;=Assumptions!$B$5,"Review aged balance","")))</f>
        <v/>
      </c>
    </row>
    <row r="74" ht="22" customHeight="1">
      <c r="A74" s="11" t="n"/>
      <c r="B74" s="12" t="n"/>
      <c r="C74" s="11" t="n"/>
      <c r="D74" s="12" t="n"/>
      <c r="E74" s="13" t="n"/>
      <c r="F74" s="14" t="n"/>
      <c r="G74" s="14" t="n"/>
      <c r="H74" s="17">
        <f>IF(A74="","",IFERROR(MAX(0,F74-G74),""))</f>
        <v/>
      </c>
      <c r="I74" s="13" t="n"/>
      <c r="J74" s="14" t="n"/>
      <c r="K74" s="13" t="n"/>
      <c r="L74" s="11" t="n"/>
      <c r="M74" s="11" t="n"/>
      <c r="N74" s="15" t="n"/>
      <c r="O74" s="7">
        <f>IF(OR(A74="",E74=""),"",IFERROR(MAX(0,TODAY()-E74),""))</f>
        <v/>
      </c>
      <c r="P74" s="18">
        <f>IF(A74="","",IF(H74=0,"Balance cleared",IF(M74="Closed","Closed - verify",IF(K74="","Set follow-up",IF(K74&lt;TODAY(),"Past due follow-up",IF(K74=TODAY(),"Follow up today","Scheduled"))))))</f>
        <v/>
      </c>
      <c r="Q74" s="7">
        <f>IF(A74="","",COUNTIF('Contact Log'!$B$5:$B$104,A74))</f>
        <v/>
      </c>
      <c r="R74" s="18">
        <f>IF(A74="","",IF(H74&lt;=0,"",IF(O74&gt;=Assumptions!$B$5,"Review aged balance","")))</f>
        <v/>
      </c>
    </row>
    <row r="75" ht="22" customHeight="1">
      <c r="A75" s="11" t="n"/>
      <c r="B75" s="12" t="n"/>
      <c r="C75" s="11" t="n"/>
      <c r="D75" s="12" t="n"/>
      <c r="E75" s="13" t="n"/>
      <c r="F75" s="14" t="n"/>
      <c r="G75" s="14" t="n"/>
      <c r="H75" s="8">
        <f>IF(A75="","",IFERROR(MAX(0,F75-G75),""))</f>
        <v/>
      </c>
      <c r="I75" s="13" t="n"/>
      <c r="J75" s="14" t="n"/>
      <c r="K75" s="13" t="n"/>
      <c r="L75" s="11" t="n"/>
      <c r="M75" s="11" t="n"/>
      <c r="N75" s="15" t="n"/>
      <c r="O75" s="9">
        <f>IF(OR(A75="",E75=""),"",IFERROR(MAX(0,TODAY()-E75),""))</f>
        <v/>
      </c>
      <c r="P75" s="16">
        <f>IF(A75="","",IF(H75=0,"Balance cleared",IF(M75="Closed","Closed - verify",IF(K75="","Set follow-up",IF(K75&lt;TODAY(),"Past due follow-up",IF(K75=TODAY(),"Follow up today","Scheduled"))))))</f>
        <v/>
      </c>
      <c r="Q75" s="9">
        <f>IF(A75="","",COUNTIF('Contact Log'!$B$5:$B$104,A75))</f>
        <v/>
      </c>
      <c r="R75" s="16">
        <f>IF(A75="","",IF(H75&lt;=0,"",IF(O75&gt;=Assumptions!$B$5,"Review aged balance","")))</f>
        <v/>
      </c>
    </row>
    <row r="76" ht="22" customHeight="1">
      <c r="A76" s="11" t="n"/>
      <c r="B76" s="12" t="n"/>
      <c r="C76" s="11" t="n"/>
      <c r="D76" s="12" t="n"/>
      <c r="E76" s="13" t="n"/>
      <c r="F76" s="14" t="n"/>
      <c r="G76" s="14" t="n"/>
      <c r="H76" s="17">
        <f>IF(A76="","",IFERROR(MAX(0,F76-G76),""))</f>
        <v/>
      </c>
      <c r="I76" s="13" t="n"/>
      <c r="J76" s="14" t="n"/>
      <c r="K76" s="13" t="n"/>
      <c r="L76" s="11" t="n"/>
      <c r="M76" s="11" t="n"/>
      <c r="N76" s="15" t="n"/>
      <c r="O76" s="7">
        <f>IF(OR(A76="",E76=""),"",IFERROR(MAX(0,TODAY()-E76),""))</f>
        <v/>
      </c>
      <c r="P76" s="18">
        <f>IF(A76="","",IF(H76=0,"Balance cleared",IF(M76="Closed","Closed - verify",IF(K76="","Set follow-up",IF(K76&lt;TODAY(),"Past due follow-up",IF(K76=TODAY(),"Follow up today","Scheduled"))))))</f>
        <v/>
      </c>
      <c r="Q76" s="7">
        <f>IF(A76="","",COUNTIF('Contact Log'!$B$5:$B$104,A76))</f>
        <v/>
      </c>
      <c r="R76" s="18">
        <f>IF(A76="","",IF(H76&lt;=0,"",IF(O76&gt;=Assumptions!$B$5,"Review aged balance","")))</f>
        <v/>
      </c>
    </row>
    <row r="77" ht="22" customHeight="1">
      <c r="A77" s="11" t="n"/>
      <c r="B77" s="12" t="n"/>
      <c r="C77" s="11" t="n"/>
      <c r="D77" s="12" t="n"/>
      <c r="E77" s="13" t="n"/>
      <c r="F77" s="14" t="n"/>
      <c r="G77" s="14" t="n"/>
      <c r="H77" s="8">
        <f>IF(A77="","",IFERROR(MAX(0,F77-G77),""))</f>
        <v/>
      </c>
      <c r="I77" s="13" t="n"/>
      <c r="J77" s="14" t="n"/>
      <c r="K77" s="13" t="n"/>
      <c r="L77" s="11" t="n"/>
      <c r="M77" s="11" t="n"/>
      <c r="N77" s="15" t="n"/>
      <c r="O77" s="9">
        <f>IF(OR(A77="",E77=""),"",IFERROR(MAX(0,TODAY()-E77),""))</f>
        <v/>
      </c>
      <c r="P77" s="16">
        <f>IF(A77="","",IF(H77=0,"Balance cleared",IF(M77="Closed","Closed - verify",IF(K77="","Set follow-up",IF(K77&lt;TODAY(),"Past due follow-up",IF(K77=TODAY(),"Follow up today","Scheduled"))))))</f>
        <v/>
      </c>
      <c r="Q77" s="9">
        <f>IF(A77="","",COUNTIF('Contact Log'!$B$5:$B$104,A77))</f>
        <v/>
      </c>
      <c r="R77" s="16">
        <f>IF(A77="","",IF(H77&lt;=0,"",IF(O77&gt;=Assumptions!$B$5,"Review aged balance","")))</f>
        <v/>
      </c>
    </row>
    <row r="78" ht="22" customHeight="1">
      <c r="A78" s="11" t="n"/>
      <c r="B78" s="12" t="n"/>
      <c r="C78" s="11" t="n"/>
      <c r="D78" s="12" t="n"/>
      <c r="E78" s="13" t="n"/>
      <c r="F78" s="14" t="n"/>
      <c r="G78" s="14" t="n"/>
      <c r="H78" s="17">
        <f>IF(A78="","",IFERROR(MAX(0,F78-G78),""))</f>
        <v/>
      </c>
      <c r="I78" s="13" t="n"/>
      <c r="J78" s="14" t="n"/>
      <c r="K78" s="13" t="n"/>
      <c r="L78" s="11" t="n"/>
      <c r="M78" s="11" t="n"/>
      <c r="N78" s="15" t="n"/>
      <c r="O78" s="7">
        <f>IF(OR(A78="",E78=""),"",IFERROR(MAX(0,TODAY()-E78),""))</f>
        <v/>
      </c>
      <c r="P78" s="18">
        <f>IF(A78="","",IF(H78=0,"Balance cleared",IF(M78="Closed","Closed - verify",IF(K78="","Set follow-up",IF(K78&lt;TODAY(),"Past due follow-up",IF(K78=TODAY(),"Follow up today","Scheduled"))))))</f>
        <v/>
      </c>
      <c r="Q78" s="7">
        <f>IF(A78="","",COUNTIF('Contact Log'!$B$5:$B$104,A78))</f>
        <v/>
      </c>
      <c r="R78" s="18">
        <f>IF(A78="","",IF(H78&lt;=0,"",IF(O78&gt;=Assumptions!$B$5,"Review aged balance","")))</f>
        <v/>
      </c>
    </row>
    <row r="79" ht="22" customHeight="1">
      <c r="A79" s="11" t="n"/>
      <c r="B79" s="12" t="n"/>
      <c r="C79" s="11" t="n"/>
      <c r="D79" s="12" t="n"/>
      <c r="E79" s="13" t="n"/>
      <c r="F79" s="14" t="n"/>
      <c r="G79" s="14" t="n"/>
      <c r="H79" s="8">
        <f>IF(A79="","",IFERROR(MAX(0,F79-G79),""))</f>
        <v/>
      </c>
      <c r="I79" s="13" t="n"/>
      <c r="J79" s="14" t="n"/>
      <c r="K79" s="13" t="n"/>
      <c r="L79" s="11" t="n"/>
      <c r="M79" s="11" t="n"/>
      <c r="N79" s="15" t="n"/>
      <c r="O79" s="9">
        <f>IF(OR(A79="",E79=""),"",IFERROR(MAX(0,TODAY()-E79),""))</f>
        <v/>
      </c>
      <c r="P79" s="16">
        <f>IF(A79="","",IF(H79=0,"Balance cleared",IF(M79="Closed","Closed - verify",IF(K79="","Set follow-up",IF(K79&lt;TODAY(),"Past due follow-up",IF(K79=TODAY(),"Follow up today","Scheduled"))))))</f>
        <v/>
      </c>
      <c r="Q79" s="9">
        <f>IF(A79="","",COUNTIF('Contact Log'!$B$5:$B$104,A79))</f>
        <v/>
      </c>
      <c r="R79" s="16">
        <f>IF(A79="","",IF(H79&lt;=0,"",IF(O79&gt;=Assumptions!$B$5,"Review aged balance","")))</f>
        <v/>
      </c>
    </row>
    <row r="80" ht="22" customHeight="1">
      <c r="A80" s="11" t="n"/>
      <c r="B80" s="12" t="n"/>
      <c r="C80" s="11" t="n"/>
      <c r="D80" s="12" t="n"/>
      <c r="E80" s="13" t="n"/>
      <c r="F80" s="14" t="n"/>
      <c r="G80" s="14" t="n"/>
      <c r="H80" s="17">
        <f>IF(A80="","",IFERROR(MAX(0,F80-G80),""))</f>
        <v/>
      </c>
      <c r="I80" s="13" t="n"/>
      <c r="J80" s="14" t="n"/>
      <c r="K80" s="13" t="n"/>
      <c r="L80" s="11" t="n"/>
      <c r="M80" s="11" t="n"/>
      <c r="N80" s="15" t="n"/>
      <c r="O80" s="7">
        <f>IF(OR(A80="",E80=""),"",IFERROR(MAX(0,TODAY()-E80),""))</f>
        <v/>
      </c>
      <c r="P80" s="18">
        <f>IF(A80="","",IF(H80=0,"Balance cleared",IF(M80="Closed","Closed - verify",IF(K80="","Set follow-up",IF(K80&lt;TODAY(),"Past due follow-up",IF(K80=TODAY(),"Follow up today","Scheduled"))))))</f>
        <v/>
      </c>
      <c r="Q80" s="7">
        <f>IF(A80="","",COUNTIF('Contact Log'!$B$5:$B$104,A80))</f>
        <v/>
      </c>
      <c r="R80" s="18">
        <f>IF(A80="","",IF(H80&lt;=0,"",IF(O80&gt;=Assumptions!$B$5,"Review aged balance","")))</f>
        <v/>
      </c>
    </row>
    <row r="81" ht="22" customHeight="1">
      <c r="A81" s="11" t="n"/>
      <c r="B81" s="12" t="n"/>
      <c r="C81" s="11" t="n"/>
      <c r="D81" s="12" t="n"/>
      <c r="E81" s="13" t="n"/>
      <c r="F81" s="14" t="n"/>
      <c r="G81" s="14" t="n"/>
      <c r="H81" s="8">
        <f>IF(A81="","",IFERROR(MAX(0,F81-G81),""))</f>
        <v/>
      </c>
      <c r="I81" s="13" t="n"/>
      <c r="J81" s="14" t="n"/>
      <c r="K81" s="13" t="n"/>
      <c r="L81" s="11" t="n"/>
      <c r="M81" s="11" t="n"/>
      <c r="N81" s="15" t="n"/>
      <c r="O81" s="9">
        <f>IF(OR(A81="",E81=""),"",IFERROR(MAX(0,TODAY()-E81),""))</f>
        <v/>
      </c>
      <c r="P81" s="16">
        <f>IF(A81="","",IF(H81=0,"Balance cleared",IF(M81="Closed","Closed - verify",IF(K81="","Set follow-up",IF(K81&lt;TODAY(),"Past due follow-up",IF(K81=TODAY(),"Follow up today","Scheduled"))))))</f>
        <v/>
      </c>
      <c r="Q81" s="9">
        <f>IF(A81="","",COUNTIF('Contact Log'!$B$5:$B$104,A81))</f>
        <v/>
      </c>
      <c r="R81" s="16">
        <f>IF(A81="","",IF(H81&lt;=0,"",IF(O81&gt;=Assumptions!$B$5,"Review aged balance","")))</f>
        <v/>
      </c>
    </row>
    <row r="82" ht="22" customHeight="1">
      <c r="A82" s="11" t="n"/>
      <c r="B82" s="12" t="n"/>
      <c r="C82" s="11" t="n"/>
      <c r="D82" s="12" t="n"/>
      <c r="E82" s="13" t="n"/>
      <c r="F82" s="14" t="n"/>
      <c r="G82" s="14" t="n"/>
      <c r="H82" s="17">
        <f>IF(A82="","",IFERROR(MAX(0,F82-G82),""))</f>
        <v/>
      </c>
      <c r="I82" s="13" t="n"/>
      <c r="J82" s="14" t="n"/>
      <c r="K82" s="13" t="n"/>
      <c r="L82" s="11" t="n"/>
      <c r="M82" s="11" t="n"/>
      <c r="N82" s="15" t="n"/>
      <c r="O82" s="7">
        <f>IF(OR(A82="",E82=""),"",IFERROR(MAX(0,TODAY()-E82),""))</f>
        <v/>
      </c>
      <c r="P82" s="18">
        <f>IF(A82="","",IF(H82=0,"Balance cleared",IF(M82="Closed","Closed - verify",IF(K82="","Set follow-up",IF(K82&lt;TODAY(),"Past due follow-up",IF(K82=TODAY(),"Follow up today","Scheduled"))))))</f>
        <v/>
      </c>
      <c r="Q82" s="7">
        <f>IF(A82="","",COUNTIF('Contact Log'!$B$5:$B$104,A82))</f>
        <v/>
      </c>
      <c r="R82" s="18">
        <f>IF(A82="","",IF(H82&lt;=0,"",IF(O82&gt;=Assumptions!$B$5,"Review aged balance","")))</f>
        <v/>
      </c>
    </row>
    <row r="83" ht="22" customHeight="1">
      <c r="A83" s="11" t="n"/>
      <c r="B83" s="12" t="n"/>
      <c r="C83" s="11" t="n"/>
      <c r="D83" s="12" t="n"/>
      <c r="E83" s="13" t="n"/>
      <c r="F83" s="14" t="n"/>
      <c r="G83" s="14" t="n"/>
      <c r="H83" s="8">
        <f>IF(A83="","",IFERROR(MAX(0,F83-G83),""))</f>
        <v/>
      </c>
      <c r="I83" s="13" t="n"/>
      <c r="J83" s="14" t="n"/>
      <c r="K83" s="13" t="n"/>
      <c r="L83" s="11" t="n"/>
      <c r="M83" s="11" t="n"/>
      <c r="N83" s="15" t="n"/>
      <c r="O83" s="9">
        <f>IF(OR(A83="",E83=""),"",IFERROR(MAX(0,TODAY()-E83),""))</f>
        <v/>
      </c>
      <c r="P83" s="16">
        <f>IF(A83="","",IF(H83=0,"Balance cleared",IF(M83="Closed","Closed - verify",IF(K83="","Set follow-up",IF(K83&lt;TODAY(),"Past due follow-up",IF(K83=TODAY(),"Follow up today","Scheduled"))))))</f>
        <v/>
      </c>
      <c r="Q83" s="9">
        <f>IF(A83="","",COUNTIF('Contact Log'!$B$5:$B$104,A83))</f>
        <v/>
      </c>
      <c r="R83" s="16">
        <f>IF(A83="","",IF(H83&lt;=0,"",IF(O83&gt;=Assumptions!$B$5,"Review aged balance","")))</f>
        <v/>
      </c>
    </row>
    <row r="84" ht="22" customHeight="1">
      <c r="A84" s="11" t="n"/>
      <c r="B84" s="12" t="n"/>
      <c r="C84" s="11" t="n"/>
      <c r="D84" s="12" t="n"/>
      <c r="E84" s="13" t="n"/>
      <c r="F84" s="14" t="n"/>
      <c r="G84" s="14" t="n"/>
      <c r="H84" s="17">
        <f>IF(A84="","",IFERROR(MAX(0,F84-G84),""))</f>
        <v/>
      </c>
      <c r="I84" s="13" t="n"/>
      <c r="J84" s="14" t="n"/>
      <c r="K84" s="13" t="n"/>
      <c r="L84" s="11" t="n"/>
      <c r="M84" s="11" t="n"/>
      <c r="N84" s="15" t="n"/>
      <c r="O84" s="7">
        <f>IF(OR(A84="",E84=""),"",IFERROR(MAX(0,TODAY()-E84),""))</f>
        <v/>
      </c>
      <c r="P84" s="18">
        <f>IF(A84="","",IF(H84=0,"Balance cleared",IF(M84="Closed","Closed - verify",IF(K84="","Set follow-up",IF(K84&lt;TODAY(),"Past due follow-up",IF(K84=TODAY(),"Follow up today","Scheduled"))))))</f>
        <v/>
      </c>
      <c r="Q84" s="7">
        <f>IF(A84="","",COUNTIF('Contact Log'!$B$5:$B$104,A84))</f>
        <v/>
      </c>
      <c r="R84" s="18">
        <f>IF(A84="","",IF(H84&lt;=0,"",IF(O84&gt;=Assumptions!$B$5,"Review aged balance","")))</f>
        <v/>
      </c>
    </row>
    <row r="85" ht="22" customHeight="1">
      <c r="A85" s="11" t="n"/>
      <c r="B85" s="12" t="n"/>
      <c r="C85" s="11" t="n"/>
      <c r="D85" s="12" t="n"/>
      <c r="E85" s="13" t="n"/>
      <c r="F85" s="14" t="n"/>
      <c r="G85" s="14" t="n"/>
      <c r="H85" s="8">
        <f>IF(A85="","",IFERROR(MAX(0,F85-G85),""))</f>
        <v/>
      </c>
      <c r="I85" s="13" t="n"/>
      <c r="J85" s="14" t="n"/>
      <c r="K85" s="13" t="n"/>
      <c r="L85" s="11" t="n"/>
      <c r="M85" s="11" t="n"/>
      <c r="N85" s="15" t="n"/>
      <c r="O85" s="9">
        <f>IF(OR(A85="",E85=""),"",IFERROR(MAX(0,TODAY()-E85),""))</f>
        <v/>
      </c>
      <c r="P85" s="16">
        <f>IF(A85="","",IF(H85=0,"Balance cleared",IF(M85="Closed","Closed - verify",IF(K85="","Set follow-up",IF(K85&lt;TODAY(),"Past due follow-up",IF(K85=TODAY(),"Follow up today","Scheduled"))))))</f>
        <v/>
      </c>
      <c r="Q85" s="9">
        <f>IF(A85="","",COUNTIF('Contact Log'!$B$5:$B$104,A85))</f>
        <v/>
      </c>
      <c r="R85" s="16">
        <f>IF(A85="","",IF(H85&lt;=0,"",IF(O85&gt;=Assumptions!$B$5,"Review aged balance","")))</f>
        <v/>
      </c>
    </row>
    <row r="86" ht="22" customHeight="1">
      <c r="A86" s="11" t="n"/>
      <c r="B86" s="12" t="n"/>
      <c r="C86" s="11" t="n"/>
      <c r="D86" s="12" t="n"/>
      <c r="E86" s="13" t="n"/>
      <c r="F86" s="14" t="n"/>
      <c r="G86" s="14" t="n"/>
      <c r="H86" s="17">
        <f>IF(A86="","",IFERROR(MAX(0,F86-G86),""))</f>
        <v/>
      </c>
      <c r="I86" s="13" t="n"/>
      <c r="J86" s="14" t="n"/>
      <c r="K86" s="13" t="n"/>
      <c r="L86" s="11" t="n"/>
      <c r="M86" s="11" t="n"/>
      <c r="N86" s="15" t="n"/>
      <c r="O86" s="7">
        <f>IF(OR(A86="",E86=""),"",IFERROR(MAX(0,TODAY()-E86),""))</f>
        <v/>
      </c>
      <c r="P86" s="18">
        <f>IF(A86="","",IF(H86=0,"Balance cleared",IF(M86="Closed","Closed - verify",IF(K86="","Set follow-up",IF(K86&lt;TODAY(),"Past due follow-up",IF(K86=TODAY(),"Follow up today","Scheduled"))))))</f>
        <v/>
      </c>
      <c r="Q86" s="7">
        <f>IF(A86="","",COUNTIF('Contact Log'!$B$5:$B$104,A86))</f>
        <v/>
      </c>
      <c r="R86" s="18">
        <f>IF(A86="","",IF(H86&lt;=0,"",IF(O86&gt;=Assumptions!$B$5,"Review aged balance","")))</f>
        <v/>
      </c>
    </row>
    <row r="87" ht="22" customHeight="1">
      <c r="A87" s="11" t="n"/>
      <c r="B87" s="12" t="n"/>
      <c r="C87" s="11" t="n"/>
      <c r="D87" s="12" t="n"/>
      <c r="E87" s="13" t="n"/>
      <c r="F87" s="14" t="n"/>
      <c r="G87" s="14" t="n"/>
      <c r="H87" s="8">
        <f>IF(A87="","",IFERROR(MAX(0,F87-G87),""))</f>
        <v/>
      </c>
      <c r="I87" s="13" t="n"/>
      <c r="J87" s="14" t="n"/>
      <c r="K87" s="13" t="n"/>
      <c r="L87" s="11" t="n"/>
      <c r="M87" s="11" t="n"/>
      <c r="N87" s="15" t="n"/>
      <c r="O87" s="9">
        <f>IF(OR(A87="",E87=""),"",IFERROR(MAX(0,TODAY()-E87),""))</f>
        <v/>
      </c>
      <c r="P87" s="16">
        <f>IF(A87="","",IF(H87=0,"Balance cleared",IF(M87="Closed","Closed - verify",IF(K87="","Set follow-up",IF(K87&lt;TODAY(),"Past due follow-up",IF(K87=TODAY(),"Follow up today","Scheduled"))))))</f>
        <v/>
      </c>
      <c r="Q87" s="9">
        <f>IF(A87="","",COUNTIF('Contact Log'!$B$5:$B$104,A87))</f>
        <v/>
      </c>
      <c r="R87" s="16">
        <f>IF(A87="","",IF(H87&lt;=0,"",IF(O87&gt;=Assumptions!$B$5,"Review aged balance","")))</f>
        <v/>
      </c>
    </row>
    <row r="88" ht="22" customHeight="1">
      <c r="A88" s="11" t="n"/>
      <c r="B88" s="12" t="n"/>
      <c r="C88" s="11" t="n"/>
      <c r="D88" s="12" t="n"/>
      <c r="E88" s="13" t="n"/>
      <c r="F88" s="14" t="n"/>
      <c r="G88" s="14" t="n"/>
      <c r="H88" s="17">
        <f>IF(A88="","",IFERROR(MAX(0,F88-G88),""))</f>
        <v/>
      </c>
      <c r="I88" s="13" t="n"/>
      <c r="J88" s="14" t="n"/>
      <c r="K88" s="13" t="n"/>
      <c r="L88" s="11" t="n"/>
      <c r="M88" s="11" t="n"/>
      <c r="N88" s="15" t="n"/>
      <c r="O88" s="7">
        <f>IF(OR(A88="",E88=""),"",IFERROR(MAX(0,TODAY()-E88),""))</f>
        <v/>
      </c>
      <c r="P88" s="18">
        <f>IF(A88="","",IF(H88=0,"Balance cleared",IF(M88="Closed","Closed - verify",IF(K88="","Set follow-up",IF(K88&lt;TODAY(),"Past due follow-up",IF(K88=TODAY(),"Follow up today","Scheduled"))))))</f>
        <v/>
      </c>
      <c r="Q88" s="7">
        <f>IF(A88="","",COUNTIF('Contact Log'!$B$5:$B$104,A88))</f>
        <v/>
      </c>
      <c r="R88" s="18">
        <f>IF(A88="","",IF(H88&lt;=0,"",IF(O88&gt;=Assumptions!$B$5,"Review aged balance","")))</f>
        <v/>
      </c>
    </row>
    <row r="89" ht="22" customHeight="1">
      <c r="A89" s="11" t="n"/>
      <c r="B89" s="12" t="n"/>
      <c r="C89" s="11" t="n"/>
      <c r="D89" s="12" t="n"/>
      <c r="E89" s="13" t="n"/>
      <c r="F89" s="14" t="n"/>
      <c r="G89" s="14" t="n"/>
      <c r="H89" s="8">
        <f>IF(A89="","",IFERROR(MAX(0,F89-G89),""))</f>
        <v/>
      </c>
      <c r="I89" s="13" t="n"/>
      <c r="J89" s="14" t="n"/>
      <c r="K89" s="13" t="n"/>
      <c r="L89" s="11" t="n"/>
      <c r="M89" s="11" t="n"/>
      <c r="N89" s="15" t="n"/>
      <c r="O89" s="9">
        <f>IF(OR(A89="",E89=""),"",IFERROR(MAX(0,TODAY()-E89),""))</f>
        <v/>
      </c>
      <c r="P89" s="16">
        <f>IF(A89="","",IF(H89=0,"Balance cleared",IF(M89="Closed","Closed - verify",IF(K89="","Set follow-up",IF(K89&lt;TODAY(),"Past due follow-up",IF(K89=TODAY(),"Follow up today","Scheduled"))))))</f>
        <v/>
      </c>
      <c r="Q89" s="9">
        <f>IF(A89="","",COUNTIF('Contact Log'!$B$5:$B$104,A89))</f>
        <v/>
      </c>
      <c r="R89" s="16">
        <f>IF(A89="","",IF(H89&lt;=0,"",IF(O89&gt;=Assumptions!$B$5,"Review aged balance","")))</f>
        <v/>
      </c>
    </row>
    <row r="90" ht="22" customHeight="1">
      <c r="A90" s="11" t="n"/>
      <c r="B90" s="12" t="n"/>
      <c r="C90" s="11" t="n"/>
      <c r="D90" s="12" t="n"/>
      <c r="E90" s="13" t="n"/>
      <c r="F90" s="14" t="n"/>
      <c r="G90" s="14" t="n"/>
      <c r="H90" s="17">
        <f>IF(A90="","",IFERROR(MAX(0,F90-G90),""))</f>
        <v/>
      </c>
      <c r="I90" s="13" t="n"/>
      <c r="J90" s="14" t="n"/>
      <c r="K90" s="13" t="n"/>
      <c r="L90" s="11" t="n"/>
      <c r="M90" s="11" t="n"/>
      <c r="N90" s="15" t="n"/>
      <c r="O90" s="7">
        <f>IF(OR(A90="",E90=""),"",IFERROR(MAX(0,TODAY()-E90),""))</f>
        <v/>
      </c>
      <c r="P90" s="18">
        <f>IF(A90="","",IF(H90=0,"Balance cleared",IF(M90="Closed","Closed - verify",IF(K90="","Set follow-up",IF(K90&lt;TODAY(),"Past due follow-up",IF(K90=TODAY(),"Follow up today","Scheduled"))))))</f>
        <v/>
      </c>
      <c r="Q90" s="7">
        <f>IF(A90="","",COUNTIF('Contact Log'!$B$5:$B$104,A90))</f>
        <v/>
      </c>
      <c r="R90" s="18">
        <f>IF(A90="","",IF(H90&lt;=0,"",IF(O90&gt;=Assumptions!$B$5,"Review aged balance","")))</f>
        <v/>
      </c>
    </row>
    <row r="91" ht="22" customHeight="1">
      <c r="A91" s="11" t="n"/>
      <c r="B91" s="12" t="n"/>
      <c r="C91" s="11" t="n"/>
      <c r="D91" s="12" t="n"/>
      <c r="E91" s="13" t="n"/>
      <c r="F91" s="14" t="n"/>
      <c r="G91" s="14" t="n"/>
      <c r="H91" s="8">
        <f>IF(A91="","",IFERROR(MAX(0,F91-G91),""))</f>
        <v/>
      </c>
      <c r="I91" s="13" t="n"/>
      <c r="J91" s="14" t="n"/>
      <c r="K91" s="13" t="n"/>
      <c r="L91" s="11" t="n"/>
      <c r="M91" s="11" t="n"/>
      <c r="N91" s="15" t="n"/>
      <c r="O91" s="9">
        <f>IF(OR(A91="",E91=""),"",IFERROR(MAX(0,TODAY()-E91),""))</f>
        <v/>
      </c>
      <c r="P91" s="16">
        <f>IF(A91="","",IF(H91=0,"Balance cleared",IF(M91="Closed","Closed - verify",IF(K91="","Set follow-up",IF(K91&lt;TODAY(),"Past due follow-up",IF(K91=TODAY(),"Follow up today","Scheduled"))))))</f>
        <v/>
      </c>
      <c r="Q91" s="9">
        <f>IF(A91="","",COUNTIF('Contact Log'!$B$5:$B$104,A91))</f>
        <v/>
      </c>
      <c r="R91" s="16">
        <f>IF(A91="","",IF(H91&lt;=0,"",IF(O91&gt;=Assumptions!$B$5,"Review aged balance","")))</f>
        <v/>
      </c>
    </row>
    <row r="92" ht="22" customHeight="1">
      <c r="A92" s="11" t="n"/>
      <c r="B92" s="12" t="n"/>
      <c r="C92" s="11" t="n"/>
      <c r="D92" s="12" t="n"/>
      <c r="E92" s="13" t="n"/>
      <c r="F92" s="14" t="n"/>
      <c r="G92" s="14" t="n"/>
      <c r="H92" s="17">
        <f>IF(A92="","",IFERROR(MAX(0,F92-G92),""))</f>
        <v/>
      </c>
      <c r="I92" s="13" t="n"/>
      <c r="J92" s="14" t="n"/>
      <c r="K92" s="13" t="n"/>
      <c r="L92" s="11" t="n"/>
      <c r="M92" s="11" t="n"/>
      <c r="N92" s="15" t="n"/>
      <c r="O92" s="7">
        <f>IF(OR(A92="",E92=""),"",IFERROR(MAX(0,TODAY()-E92),""))</f>
        <v/>
      </c>
      <c r="P92" s="18">
        <f>IF(A92="","",IF(H92=0,"Balance cleared",IF(M92="Closed","Closed - verify",IF(K92="","Set follow-up",IF(K92&lt;TODAY(),"Past due follow-up",IF(K92=TODAY(),"Follow up today","Scheduled"))))))</f>
        <v/>
      </c>
      <c r="Q92" s="7">
        <f>IF(A92="","",COUNTIF('Contact Log'!$B$5:$B$104,A92))</f>
        <v/>
      </c>
      <c r="R92" s="18">
        <f>IF(A92="","",IF(H92&lt;=0,"",IF(O92&gt;=Assumptions!$B$5,"Review aged balance","")))</f>
        <v/>
      </c>
    </row>
    <row r="93" ht="22" customHeight="1">
      <c r="A93" s="11" t="n"/>
      <c r="B93" s="12" t="n"/>
      <c r="C93" s="11" t="n"/>
      <c r="D93" s="12" t="n"/>
      <c r="E93" s="13" t="n"/>
      <c r="F93" s="14" t="n"/>
      <c r="G93" s="14" t="n"/>
      <c r="H93" s="8">
        <f>IF(A93="","",IFERROR(MAX(0,F93-G93),""))</f>
        <v/>
      </c>
      <c r="I93" s="13" t="n"/>
      <c r="J93" s="14" t="n"/>
      <c r="K93" s="13" t="n"/>
      <c r="L93" s="11" t="n"/>
      <c r="M93" s="11" t="n"/>
      <c r="N93" s="15" t="n"/>
      <c r="O93" s="9">
        <f>IF(OR(A93="",E93=""),"",IFERROR(MAX(0,TODAY()-E93),""))</f>
        <v/>
      </c>
      <c r="P93" s="16">
        <f>IF(A93="","",IF(H93=0,"Balance cleared",IF(M93="Closed","Closed - verify",IF(K93="","Set follow-up",IF(K93&lt;TODAY(),"Past due follow-up",IF(K93=TODAY(),"Follow up today","Scheduled"))))))</f>
        <v/>
      </c>
      <c r="Q93" s="9">
        <f>IF(A93="","",COUNTIF('Contact Log'!$B$5:$B$104,A93))</f>
        <v/>
      </c>
      <c r="R93" s="16">
        <f>IF(A93="","",IF(H93&lt;=0,"",IF(O93&gt;=Assumptions!$B$5,"Review aged balance","")))</f>
        <v/>
      </c>
    </row>
    <row r="94" ht="22" customHeight="1">
      <c r="A94" s="11" t="n"/>
      <c r="B94" s="12" t="n"/>
      <c r="C94" s="11" t="n"/>
      <c r="D94" s="12" t="n"/>
      <c r="E94" s="13" t="n"/>
      <c r="F94" s="14" t="n"/>
      <c r="G94" s="14" t="n"/>
      <c r="H94" s="17">
        <f>IF(A94="","",IFERROR(MAX(0,F94-G94),""))</f>
        <v/>
      </c>
      <c r="I94" s="13" t="n"/>
      <c r="J94" s="14" t="n"/>
      <c r="K94" s="13" t="n"/>
      <c r="L94" s="11" t="n"/>
      <c r="M94" s="11" t="n"/>
      <c r="N94" s="15" t="n"/>
      <c r="O94" s="7">
        <f>IF(OR(A94="",E94=""),"",IFERROR(MAX(0,TODAY()-E94),""))</f>
        <v/>
      </c>
      <c r="P94" s="18">
        <f>IF(A94="","",IF(H94=0,"Balance cleared",IF(M94="Closed","Closed - verify",IF(K94="","Set follow-up",IF(K94&lt;TODAY(),"Past due follow-up",IF(K94=TODAY(),"Follow up today","Scheduled"))))))</f>
        <v/>
      </c>
      <c r="Q94" s="7">
        <f>IF(A94="","",COUNTIF('Contact Log'!$B$5:$B$104,A94))</f>
        <v/>
      </c>
      <c r="R94" s="18">
        <f>IF(A94="","",IF(H94&lt;=0,"",IF(O94&gt;=Assumptions!$B$5,"Review aged balance","")))</f>
        <v/>
      </c>
    </row>
    <row r="95" ht="22" customHeight="1">
      <c r="A95" s="11" t="n"/>
      <c r="B95" s="12" t="n"/>
      <c r="C95" s="11" t="n"/>
      <c r="D95" s="12" t="n"/>
      <c r="E95" s="13" t="n"/>
      <c r="F95" s="14" t="n"/>
      <c r="G95" s="14" t="n"/>
      <c r="H95" s="8">
        <f>IF(A95="","",IFERROR(MAX(0,F95-G95),""))</f>
        <v/>
      </c>
      <c r="I95" s="13" t="n"/>
      <c r="J95" s="14" t="n"/>
      <c r="K95" s="13" t="n"/>
      <c r="L95" s="11" t="n"/>
      <c r="M95" s="11" t="n"/>
      <c r="N95" s="15" t="n"/>
      <c r="O95" s="9">
        <f>IF(OR(A95="",E95=""),"",IFERROR(MAX(0,TODAY()-E95),""))</f>
        <v/>
      </c>
      <c r="P95" s="16">
        <f>IF(A95="","",IF(H95=0,"Balance cleared",IF(M95="Closed","Closed - verify",IF(K95="","Set follow-up",IF(K95&lt;TODAY(),"Past due follow-up",IF(K95=TODAY(),"Follow up today","Scheduled"))))))</f>
        <v/>
      </c>
      <c r="Q95" s="9">
        <f>IF(A95="","",COUNTIF('Contact Log'!$B$5:$B$104,A95))</f>
        <v/>
      </c>
      <c r="R95" s="16">
        <f>IF(A95="","",IF(H95&lt;=0,"",IF(O95&gt;=Assumptions!$B$5,"Review aged balance","")))</f>
        <v/>
      </c>
    </row>
    <row r="96" ht="22" customHeight="1">
      <c r="A96" s="11" t="n"/>
      <c r="B96" s="12" t="n"/>
      <c r="C96" s="11" t="n"/>
      <c r="D96" s="12" t="n"/>
      <c r="E96" s="13" t="n"/>
      <c r="F96" s="14" t="n"/>
      <c r="G96" s="14" t="n"/>
      <c r="H96" s="17">
        <f>IF(A96="","",IFERROR(MAX(0,F96-G96),""))</f>
        <v/>
      </c>
      <c r="I96" s="13" t="n"/>
      <c r="J96" s="14" t="n"/>
      <c r="K96" s="13" t="n"/>
      <c r="L96" s="11" t="n"/>
      <c r="M96" s="11" t="n"/>
      <c r="N96" s="15" t="n"/>
      <c r="O96" s="7">
        <f>IF(OR(A96="",E96=""),"",IFERROR(MAX(0,TODAY()-E96),""))</f>
        <v/>
      </c>
      <c r="P96" s="18">
        <f>IF(A96="","",IF(H96=0,"Balance cleared",IF(M96="Closed","Closed - verify",IF(K96="","Set follow-up",IF(K96&lt;TODAY(),"Past due follow-up",IF(K96=TODAY(),"Follow up today","Scheduled"))))))</f>
        <v/>
      </c>
      <c r="Q96" s="7">
        <f>IF(A96="","",COUNTIF('Contact Log'!$B$5:$B$104,A96))</f>
        <v/>
      </c>
      <c r="R96" s="18">
        <f>IF(A96="","",IF(H96&lt;=0,"",IF(O96&gt;=Assumptions!$B$5,"Review aged balance","")))</f>
        <v/>
      </c>
    </row>
    <row r="97" ht="22" customHeight="1">
      <c r="A97" s="11" t="n"/>
      <c r="B97" s="12" t="n"/>
      <c r="C97" s="11" t="n"/>
      <c r="D97" s="12" t="n"/>
      <c r="E97" s="13" t="n"/>
      <c r="F97" s="14" t="n"/>
      <c r="G97" s="14" t="n"/>
      <c r="H97" s="8">
        <f>IF(A97="","",IFERROR(MAX(0,F97-G97),""))</f>
        <v/>
      </c>
      <c r="I97" s="13" t="n"/>
      <c r="J97" s="14" t="n"/>
      <c r="K97" s="13" t="n"/>
      <c r="L97" s="11" t="n"/>
      <c r="M97" s="11" t="n"/>
      <c r="N97" s="15" t="n"/>
      <c r="O97" s="9">
        <f>IF(OR(A97="",E97=""),"",IFERROR(MAX(0,TODAY()-E97),""))</f>
        <v/>
      </c>
      <c r="P97" s="16">
        <f>IF(A97="","",IF(H97=0,"Balance cleared",IF(M97="Closed","Closed - verify",IF(K97="","Set follow-up",IF(K97&lt;TODAY(),"Past due follow-up",IF(K97=TODAY(),"Follow up today","Scheduled"))))))</f>
        <v/>
      </c>
      <c r="Q97" s="9">
        <f>IF(A97="","",COUNTIF('Contact Log'!$B$5:$B$104,A97))</f>
        <v/>
      </c>
      <c r="R97" s="16">
        <f>IF(A97="","",IF(H97&lt;=0,"",IF(O97&gt;=Assumptions!$B$5,"Review aged balance","")))</f>
        <v/>
      </c>
    </row>
    <row r="98" ht="22" customHeight="1">
      <c r="A98" s="11" t="n"/>
      <c r="B98" s="12" t="n"/>
      <c r="C98" s="11" t="n"/>
      <c r="D98" s="12" t="n"/>
      <c r="E98" s="13" t="n"/>
      <c r="F98" s="14" t="n"/>
      <c r="G98" s="14" t="n"/>
      <c r="H98" s="17">
        <f>IF(A98="","",IFERROR(MAX(0,F98-G98),""))</f>
        <v/>
      </c>
      <c r="I98" s="13" t="n"/>
      <c r="J98" s="14" t="n"/>
      <c r="K98" s="13" t="n"/>
      <c r="L98" s="11" t="n"/>
      <c r="M98" s="11" t="n"/>
      <c r="N98" s="15" t="n"/>
      <c r="O98" s="7">
        <f>IF(OR(A98="",E98=""),"",IFERROR(MAX(0,TODAY()-E98),""))</f>
        <v/>
      </c>
      <c r="P98" s="18">
        <f>IF(A98="","",IF(H98=0,"Balance cleared",IF(M98="Closed","Closed - verify",IF(K98="","Set follow-up",IF(K98&lt;TODAY(),"Past due follow-up",IF(K98=TODAY(),"Follow up today","Scheduled"))))))</f>
        <v/>
      </c>
      <c r="Q98" s="7">
        <f>IF(A98="","",COUNTIF('Contact Log'!$B$5:$B$104,A98))</f>
        <v/>
      </c>
      <c r="R98" s="18">
        <f>IF(A98="","",IF(H98&lt;=0,"",IF(O98&gt;=Assumptions!$B$5,"Review aged balance","")))</f>
        <v/>
      </c>
    </row>
    <row r="99" ht="22" customHeight="1">
      <c r="A99" s="11" t="n"/>
      <c r="B99" s="12" t="n"/>
      <c r="C99" s="11" t="n"/>
      <c r="D99" s="12" t="n"/>
      <c r="E99" s="13" t="n"/>
      <c r="F99" s="14" t="n"/>
      <c r="G99" s="14" t="n"/>
      <c r="H99" s="8">
        <f>IF(A99="","",IFERROR(MAX(0,F99-G99),""))</f>
        <v/>
      </c>
      <c r="I99" s="13" t="n"/>
      <c r="J99" s="14" t="n"/>
      <c r="K99" s="13" t="n"/>
      <c r="L99" s="11" t="n"/>
      <c r="M99" s="11" t="n"/>
      <c r="N99" s="15" t="n"/>
      <c r="O99" s="9">
        <f>IF(OR(A99="",E99=""),"",IFERROR(MAX(0,TODAY()-E99),""))</f>
        <v/>
      </c>
      <c r="P99" s="16">
        <f>IF(A99="","",IF(H99=0,"Balance cleared",IF(M99="Closed","Closed - verify",IF(K99="","Set follow-up",IF(K99&lt;TODAY(),"Past due follow-up",IF(K99=TODAY(),"Follow up today","Scheduled"))))))</f>
        <v/>
      </c>
      <c r="Q99" s="9">
        <f>IF(A99="","",COUNTIF('Contact Log'!$B$5:$B$104,A99))</f>
        <v/>
      </c>
      <c r="R99" s="16">
        <f>IF(A99="","",IF(H99&lt;=0,"",IF(O99&gt;=Assumptions!$B$5,"Review aged balance","")))</f>
        <v/>
      </c>
    </row>
    <row r="100" ht="22" customHeight="1">
      <c r="A100" s="11" t="n"/>
      <c r="B100" s="12" t="n"/>
      <c r="C100" s="11" t="n"/>
      <c r="D100" s="12" t="n"/>
      <c r="E100" s="13" t="n"/>
      <c r="F100" s="14" t="n"/>
      <c r="G100" s="14" t="n"/>
      <c r="H100" s="17">
        <f>IF(A100="","",IFERROR(MAX(0,F100-G100),""))</f>
        <v/>
      </c>
      <c r="I100" s="13" t="n"/>
      <c r="J100" s="14" t="n"/>
      <c r="K100" s="13" t="n"/>
      <c r="L100" s="11" t="n"/>
      <c r="M100" s="11" t="n"/>
      <c r="N100" s="15" t="n"/>
      <c r="O100" s="7">
        <f>IF(OR(A100="",E100=""),"",IFERROR(MAX(0,TODAY()-E100),""))</f>
        <v/>
      </c>
      <c r="P100" s="18">
        <f>IF(A100="","",IF(H100=0,"Balance cleared",IF(M100="Closed","Closed - verify",IF(K100="","Set follow-up",IF(K100&lt;TODAY(),"Past due follow-up",IF(K100=TODAY(),"Follow up today","Scheduled"))))))</f>
        <v/>
      </c>
      <c r="Q100" s="7">
        <f>IF(A100="","",COUNTIF('Contact Log'!$B$5:$B$104,A100))</f>
        <v/>
      </c>
      <c r="R100" s="18">
        <f>IF(A100="","",IF(H100&lt;=0,"",IF(O100&gt;=Assumptions!$B$5,"Review aged balance","")))</f>
        <v/>
      </c>
    </row>
    <row r="101" ht="22" customHeight="1">
      <c r="A101" s="11" t="n"/>
      <c r="B101" s="12" t="n"/>
      <c r="C101" s="11" t="n"/>
      <c r="D101" s="12" t="n"/>
      <c r="E101" s="13" t="n"/>
      <c r="F101" s="14" t="n"/>
      <c r="G101" s="14" t="n"/>
      <c r="H101" s="8">
        <f>IF(A101="","",IFERROR(MAX(0,F101-G101),""))</f>
        <v/>
      </c>
      <c r="I101" s="13" t="n"/>
      <c r="J101" s="14" t="n"/>
      <c r="K101" s="13" t="n"/>
      <c r="L101" s="11" t="n"/>
      <c r="M101" s="11" t="n"/>
      <c r="N101" s="15" t="n"/>
      <c r="O101" s="9">
        <f>IF(OR(A101="",E101=""),"",IFERROR(MAX(0,TODAY()-E101),""))</f>
        <v/>
      </c>
      <c r="P101" s="16">
        <f>IF(A101="","",IF(H101=0,"Balance cleared",IF(M101="Closed","Closed - verify",IF(K101="","Set follow-up",IF(K101&lt;TODAY(),"Past due follow-up",IF(K101=TODAY(),"Follow up today","Scheduled"))))))</f>
        <v/>
      </c>
      <c r="Q101" s="9">
        <f>IF(A101="","",COUNTIF('Contact Log'!$B$5:$B$104,A101))</f>
        <v/>
      </c>
      <c r="R101" s="16">
        <f>IF(A101="","",IF(H101&lt;=0,"",IF(O101&gt;=Assumptions!$B$5,"Review aged balance","")))</f>
        <v/>
      </c>
    </row>
    <row r="102" ht="22" customHeight="1">
      <c r="A102" s="11" t="n"/>
      <c r="B102" s="12" t="n"/>
      <c r="C102" s="11" t="n"/>
      <c r="D102" s="12" t="n"/>
      <c r="E102" s="13" t="n"/>
      <c r="F102" s="14" t="n"/>
      <c r="G102" s="14" t="n"/>
      <c r="H102" s="17">
        <f>IF(A102="","",IFERROR(MAX(0,F102-G102),""))</f>
        <v/>
      </c>
      <c r="I102" s="13" t="n"/>
      <c r="J102" s="14" t="n"/>
      <c r="K102" s="13" t="n"/>
      <c r="L102" s="11" t="n"/>
      <c r="M102" s="11" t="n"/>
      <c r="N102" s="15" t="n"/>
      <c r="O102" s="7">
        <f>IF(OR(A102="",E102=""),"",IFERROR(MAX(0,TODAY()-E102),""))</f>
        <v/>
      </c>
      <c r="P102" s="18">
        <f>IF(A102="","",IF(H102=0,"Balance cleared",IF(M102="Closed","Closed - verify",IF(K102="","Set follow-up",IF(K102&lt;TODAY(),"Past due follow-up",IF(K102=TODAY(),"Follow up today","Scheduled"))))))</f>
        <v/>
      </c>
      <c r="Q102" s="7">
        <f>IF(A102="","",COUNTIF('Contact Log'!$B$5:$B$104,A102))</f>
        <v/>
      </c>
      <c r="R102" s="18">
        <f>IF(A102="","",IF(H102&lt;=0,"",IF(O102&gt;=Assumptions!$B$5,"Review aged balance","")))</f>
        <v/>
      </c>
    </row>
    <row r="103" ht="22" customHeight="1">
      <c r="A103" s="11" t="n"/>
      <c r="B103" s="12" t="n"/>
      <c r="C103" s="11" t="n"/>
      <c r="D103" s="12" t="n"/>
      <c r="E103" s="13" t="n"/>
      <c r="F103" s="14" t="n"/>
      <c r="G103" s="14" t="n"/>
      <c r="H103" s="8">
        <f>IF(A103="","",IFERROR(MAX(0,F103-G103),""))</f>
        <v/>
      </c>
      <c r="I103" s="13" t="n"/>
      <c r="J103" s="14" t="n"/>
      <c r="K103" s="13" t="n"/>
      <c r="L103" s="11" t="n"/>
      <c r="M103" s="11" t="n"/>
      <c r="N103" s="15" t="n"/>
      <c r="O103" s="9">
        <f>IF(OR(A103="",E103=""),"",IFERROR(MAX(0,TODAY()-E103),""))</f>
        <v/>
      </c>
      <c r="P103" s="16">
        <f>IF(A103="","",IF(H103=0,"Balance cleared",IF(M103="Closed","Closed - verify",IF(K103="","Set follow-up",IF(K103&lt;TODAY(),"Past due follow-up",IF(K103=TODAY(),"Follow up today","Scheduled"))))))</f>
        <v/>
      </c>
      <c r="Q103" s="9">
        <f>IF(A103="","",COUNTIF('Contact Log'!$B$5:$B$104,A103))</f>
        <v/>
      </c>
      <c r="R103" s="16">
        <f>IF(A103="","",IF(H103&lt;=0,"",IF(O103&gt;=Assumptions!$B$5,"Review aged balance","")))</f>
        <v/>
      </c>
    </row>
    <row r="104" ht="22" customHeight="1">
      <c r="A104" s="11" t="n"/>
      <c r="B104" s="12" t="n"/>
      <c r="C104" s="11" t="n"/>
      <c r="D104" s="12" t="n"/>
      <c r="E104" s="13" t="n"/>
      <c r="F104" s="14" t="n"/>
      <c r="G104" s="14" t="n"/>
      <c r="H104" s="17">
        <f>IF(A104="","",IFERROR(MAX(0,F104-G104),""))</f>
        <v/>
      </c>
      <c r="I104" s="13" t="n"/>
      <c r="J104" s="14" t="n"/>
      <c r="K104" s="13" t="n"/>
      <c r="L104" s="11" t="n"/>
      <c r="M104" s="11" t="n"/>
      <c r="N104" s="15" t="n"/>
      <c r="O104" s="7">
        <f>IF(OR(A104="",E104=""),"",IFERROR(MAX(0,TODAY()-E104),""))</f>
        <v/>
      </c>
      <c r="P104" s="18">
        <f>IF(A104="","",IF(H104=0,"Balance cleared",IF(M104="Closed","Closed - verify",IF(K104="","Set follow-up",IF(K104&lt;TODAY(),"Past due follow-up",IF(K104=TODAY(),"Follow up today","Scheduled"))))))</f>
        <v/>
      </c>
      <c r="Q104" s="7">
        <f>IF(A104="","",COUNTIF('Contact Log'!$B$5:$B$104,A104))</f>
        <v/>
      </c>
      <c r="R104" s="18">
        <f>IF(A104="","",IF(H104&lt;=0,"",IF(O104&gt;=Assumptions!$B$5,"Review aged balance","")))</f>
        <v/>
      </c>
    </row>
  </sheetData>
  <autoFilter ref="A4:R104"/>
  <mergeCells count="1">
    <mergeCell ref="A1:R1"/>
  </mergeCells>
  <conditionalFormatting sqref="A5:A104">
    <cfRule type="expression" priority="1" dxfId="1">
      <formula>AND($A5&lt;&gt;"",COUNTIF($A$5:$A$104,$A5)&gt;1)</formula>
    </cfRule>
  </conditionalFormatting>
  <conditionalFormatting sqref="P5:P104">
    <cfRule type="expression" priority="2" dxfId="1">
      <formula>$P5="Past due follow-up"</formula>
    </cfRule>
    <cfRule type="expression" priority="3" dxfId="2">
      <formula>$P5="Follow up today"</formula>
    </cfRule>
    <cfRule type="expression" priority="4" dxfId="3">
      <formula>$P5="Balance cleared"</formula>
    </cfRule>
    <cfRule type="expression" priority="5" dxfId="0">
      <formula>$P5="Set follow-up"</formula>
    </cfRule>
  </conditionalFormatting>
  <conditionalFormatting sqref="R5:R104">
    <cfRule type="expression" priority="6" dxfId="1">
      <formula>$R5="Review aged balance"</formula>
    </cfRule>
  </conditionalFormatting>
  <dataValidations count="4">
    <dataValidation sqref="E5:E104 I5:I104 K5:K104" showDropDown="0" showInputMessage="1" showErrorMessage="1" allowBlank="0" errorTitle="Check date" error="Enter a valid date from 01/01/2000 through 12/31/2100." promptTitle="Date entry" prompt="Enter a date in MM/DD/YYYY format." type="date" operator="between">
      <formula1>DATE(2000,1,1)</formula1>
      <formula2>DATE(2100,12,31)</formula2>
    </dataValidation>
    <dataValidation sqref="F5:G104 J5:J104" showDropDown="0" showInputMessage="0" showErrorMessage="1" allowBlank="0" errorTitle="Check amount" error="Enter an amount from $0.00 through $1,000,000.00." type="decimal" operator="between">
      <formula1>0</formula1>
      <formula2>1000000</formula2>
    </dataValidation>
    <dataValidation sqref="M5:M104" showDropDown="0" showInputMessage="0" showErrorMessage="1" allowBlank="0" errorTitle="Check status" error="Select a status from the list." type="list">
      <formula1>"Open,Commitment pending,On hold,Closed"</formula1>
    </dataValidation>
    <dataValidation sqref="L5:L104" showDropDown="0" showInputMessage="0" showErrorMessage="1" allowBlank="0" errorTitle="Check responsibility" error="Select a responsibility from the list." type="list">
      <formula1>"Property manager,Leasing coordinator,Owner representative"</formula1>
    </dataValidation>
  </dataValidations>
  <pageMargins left="0.25" right="0.25" top="0.4" bottom="0.4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3" customWidth="1" min="4" max="4"/>
    <col width="43" customWidth="1" min="5" max="5"/>
    <col width="15" customWidth="1" min="6" max="6"/>
    <col width="17" customWidth="1" min="7" max="7"/>
    <col width="17" customWidth="1" min="8" max="8"/>
    <col width="20" customWidth="1" min="9" max="9"/>
    <col width="19" customWidth="1" min="10" max="10"/>
    <col width="17" customWidth="1" min="11" max="11"/>
    <col width="21" customWidth="1" min="12" max="12"/>
  </cols>
  <sheetData>
    <row r="1" ht="28" customHeight="1">
      <c r="A1" s="1" t="inlineStr">
        <is>
          <t>Contact Log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6" t="n"/>
    </row>
    <row r="2">
      <c r="A2" s="2" t="inlineStr">
        <is>
          <t>Record each fictional contact attempt, any commitment stated, and the next follow-up selected by the responsible person.</t>
        </is>
      </c>
    </row>
    <row r="3"/>
    <row r="4" ht="34" customHeight="1">
      <c r="A4" s="10" t="inlineStr">
        <is>
          <t>Attempt ID</t>
        </is>
      </c>
      <c r="B4" s="10" t="inlineStr">
        <is>
          <t>Case ID</t>
        </is>
      </c>
      <c r="C4" s="10" t="inlineStr">
        <is>
          <t>Contact Date</t>
        </is>
      </c>
      <c r="D4" s="10" t="inlineStr">
        <is>
          <t>Method</t>
        </is>
      </c>
      <c r="E4" s="10" t="inlineStr">
        <is>
          <t>Description</t>
        </is>
      </c>
      <c r="F4" s="10" t="inlineStr">
        <is>
          <t>Commitment Date</t>
        </is>
      </c>
      <c r="G4" s="10" t="inlineStr">
        <is>
          <t>Commitment Amount</t>
        </is>
      </c>
      <c r="H4" s="10" t="inlineStr">
        <is>
          <t>Next Follow-Up Date</t>
        </is>
      </c>
      <c r="I4" s="10" t="inlineStr">
        <is>
          <t>Responsibility</t>
        </is>
      </c>
      <c r="J4" s="10" t="inlineStr">
        <is>
          <t>Outcome</t>
        </is>
      </c>
      <c r="K4" s="10" t="inlineStr">
        <is>
          <t>Case Check</t>
        </is>
      </c>
      <c r="L4" s="10" t="inlineStr">
        <is>
          <t>Follow-Up Check</t>
        </is>
      </c>
    </row>
    <row r="5" ht="32" customHeight="1">
      <c r="A5" s="11" t="inlineStr">
        <is>
          <t>ATT-FIC-001</t>
        </is>
      </c>
      <c r="B5" s="11" t="inlineStr">
        <is>
          <t>CASE-FIC-001</t>
        </is>
      </c>
      <c r="C5" s="13" t="n">
        <v>46271</v>
      </c>
      <c r="D5" s="11" t="inlineStr">
        <is>
          <t>Email</t>
        </is>
      </c>
      <c r="E5" s="15" t="inlineStr">
        <is>
          <t>Sent a fictional balance reminder and recorded a response.</t>
        </is>
      </c>
      <c r="F5" s="13" t="n">
        <v>46278</v>
      </c>
      <c r="G5" s="14" t="n">
        <v>500</v>
      </c>
      <c r="H5" s="13" t="n">
        <v>46275</v>
      </c>
      <c r="I5" s="11" t="inlineStr">
        <is>
          <t>Property manager</t>
        </is>
      </c>
      <c r="J5" s="11" t="inlineStr">
        <is>
          <t>Commitment noted</t>
        </is>
      </c>
      <c r="K5" s="16">
        <f>IF(A5="","",IF(B5="","Case ID needed",IF(COUNTIF('Late Rent Cases'!$A$5:$A$104,B5)=1,"Matched","Check case ID")))</f>
        <v/>
      </c>
      <c r="L5" s="16">
        <f>IF(A5="","",IF(B5="","Case ID needed",IFERROR(IF(VLOOKUP(B5,'Late Rent Cases'!$A$5:$M$104,13,FALSE)="Closed","Closed case",IF(H5="","Set follow-up",IF(H5&lt;TODAY(),"Past due follow-up",IF(H5=TODAY(),"Follow up today","Scheduled")))),"Check case ID")))</f>
        <v/>
      </c>
    </row>
    <row r="6" ht="32" customHeight="1">
      <c r="A6" s="11" t="inlineStr">
        <is>
          <t>ATT-FIC-002</t>
        </is>
      </c>
      <c r="B6" s="11" t="inlineStr">
        <is>
          <t>CASE-FIC-001</t>
        </is>
      </c>
      <c r="C6" s="13" t="n">
        <v>46274</v>
      </c>
      <c r="D6" s="11" t="inlineStr">
        <is>
          <t>Phone</t>
        </is>
      </c>
      <c r="E6" s="15" t="inlineStr">
        <is>
          <t>Recorded a fictional follow-up call attempt.</t>
        </is>
      </c>
      <c r="F6" s="13" t="n"/>
      <c r="G6" s="14" t="n"/>
      <c r="H6" s="13" t="n">
        <v>46275</v>
      </c>
      <c r="I6" s="11" t="inlineStr">
        <is>
          <t>Property manager</t>
        </is>
      </c>
      <c r="J6" s="11" t="inlineStr">
        <is>
          <t>No response</t>
        </is>
      </c>
      <c r="K6" s="18">
        <f>IF(A6="","",IF(B6="","Case ID needed",IF(COUNTIF('Late Rent Cases'!$A$5:$A$104,B6)=1,"Matched","Check case ID")))</f>
        <v/>
      </c>
      <c r="L6" s="18">
        <f>IF(A6="","",IF(B6="","Case ID needed",IFERROR(IF(VLOOKUP(B6,'Late Rent Cases'!$A$5:$M$104,13,FALSE)="Closed","Closed case",IF(H6="","Set follow-up",IF(H6&lt;TODAY(),"Past due follow-up",IF(H6=TODAY(),"Follow up today","Scheduled")))),"Check case ID")))</f>
        <v/>
      </c>
    </row>
    <row r="7" ht="32" customHeight="1">
      <c r="A7" s="11" t="inlineStr">
        <is>
          <t>ATT-FIC-003</t>
        </is>
      </c>
      <c r="B7" s="11" t="inlineStr">
        <is>
          <t>CASE-FIC-002</t>
        </is>
      </c>
      <c r="C7" s="13" t="n">
        <v>46274</v>
      </c>
      <c r="D7" s="11" t="inlineStr">
        <is>
          <t>Phone</t>
        </is>
      </c>
      <c r="E7" s="15" t="inlineStr">
        <is>
          <t>Recorded a fictional voicemail attempt.</t>
        </is>
      </c>
      <c r="F7" s="13" t="n"/>
      <c r="G7" s="14" t="n"/>
      <c r="H7" s="13" t="n">
        <v>46276</v>
      </c>
      <c r="I7" s="11" t="inlineStr">
        <is>
          <t>Leasing coordinator</t>
        </is>
      </c>
      <c r="J7" s="11" t="inlineStr">
        <is>
          <t>No response</t>
        </is>
      </c>
      <c r="K7" s="16">
        <f>IF(A7="","",IF(B7="","Case ID needed",IF(COUNTIF('Late Rent Cases'!$A$5:$A$104,B7)=1,"Matched","Check case ID")))</f>
        <v/>
      </c>
      <c r="L7" s="16">
        <f>IF(A7="","",IF(B7="","Case ID needed",IFERROR(IF(VLOOKUP(B7,'Late Rent Cases'!$A$5:$M$104,13,FALSE)="Closed","Closed case",IF(H7="","Set follow-up",IF(H7&lt;TODAY(),"Past due follow-up",IF(H7=TODAY(),"Follow up today","Scheduled")))),"Check case ID")))</f>
        <v/>
      </c>
    </row>
    <row r="8" ht="32" customHeight="1">
      <c r="A8" s="11" t="inlineStr">
        <is>
          <t>ATT-FIC-004</t>
        </is>
      </c>
      <c r="B8" s="11" t="inlineStr">
        <is>
          <t>CASE-FIC-003</t>
        </is>
      </c>
      <c r="C8" s="13" t="n">
        <v>46257</v>
      </c>
      <c r="D8" s="11" t="inlineStr">
        <is>
          <t>Email</t>
        </is>
      </c>
      <c r="E8" s="15" t="inlineStr">
        <is>
          <t>Recorded fictional confirmation of the received balance.</t>
        </is>
      </c>
      <c r="F8" s="13" t="n"/>
      <c r="G8" s="14" t="n"/>
      <c r="H8" s="13" t="n"/>
      <c r="I8" s="11" t="inlineStr">
        <is>
          <t>Property manager</t>
        </is>
      </c>
      <c r="J8" s="11" t="inlineStr">
        <is>
          <t>Contacted</t>
        </is>
      </c>
      <c r="K8" s="18">
        <f>IF(A8="","",IF(B8="","Case ID needed",IF(COUNTIF('Late Rent Cases'!$A$5:$A$104,B8)=1,"Matched","Check case ID")))</f>
        <v/>
      </c>
      <c r="L8" s="18">
        <f>IF(A8="","",IF(B8="","Case ID needed",IFERROR(IF(VLOOKUP(B8,'Late Rent Cases'!$A$5:$M$104,13,FALSE)="Closed","Closed case",IF(H8="","Set follow-up",IF(H8&lt;TODAY(),"Past due follow-up",IF(H8=TODAY(),"Follow up today","Scheduled")))),"Check case ID")))</f>
        <v/>
      </c>
    </row>
    <row r="9" ht="32" customHeight="1">
      <c r="A9" s="11" t="inlineStr">
        <is>
          <t>ATT-FIC-005</t>
        </is>
      </c>
      <c r="B9" s="11" t="inlineStr">
        <is>
          <t>CASE-FIC-004</t>
        </is>
      </c>
      <c r="C9" s="13" t="n">
        <v>46275</v>
      </c>
      <c r="D9" s="11" t="inlineStr">
        <is>
          <t>Letter</t>
        </is>
      </c>
      <c r="E9" s="15" t="inlineStr">
        <is>
          <t>Recorded a fictional written reminder.</t>
        </is>
      </c>
      <c r="F9" s="13" t="n"/>
      <c r="G9" s="14" t="n"/>
      <c r="H9" s="13" t="n">
        <v>46278</v>
      </c>
      <c r="I9" s="11" t="inlineStr">
        <is>
          <t>Leasing coordinator</t>
        </is>
      </c>
      <c r="J9" s="11" t="inlineStr">
        <is>
          <t>Contacted</t>
        </is>
      </c>
      <c r="K9" s="16">
        <f>IF(A9="","",IF(B9="","Case ID needed",IF(COUNTIF('Late Rent Cases'!$A$5:$A$104,B9)=1,"Matched","Check case ID")))</f>
        <v/>
      </c>
      <c r="L9" s="16">
        <f>IF(A9="","",IF(B9="","Case ID needed",IFERROR(IF(VLOOKUP(B9,'Late Rent Cases'!$A$5:$M$104,13,FALSE)="Closed","Closed case",IF(H9="","Set follow-up",IF(H9&lt;TODAY(),"Past due follow-up",IF(H9=TODAY(),"Follow up today","Scheduled")))),"Check case ID")))</f>
        <v/>
      </c>
    </row>
    <row r="10" ht="32" customHeight="1">
      <c r="A10" s="11" t="inlineStr">
        <is>
          <t>ATT-FIC-006</t>
        </is>
      </c>
      <c r="B10" s="11" t="inlineStr">
        <is>
          <t>CASE-FIC-005</t>
        </is>
      </c>
      <c r="C10" s="13" t="n">
        <v>46266</v>
      </c>
      <c r="D10" s="11" t="inlineStr">
        <is>
          <t>Email</t>
        </is>
      </c>
      <c r="E10" s="15" t="inlineStr">
        <is>
          <t>Recorded a fictional commitment after contact.</t>
        </is>
      </c>
      <c r="F10" s="13" t="n">
        <v>46274</v>
      </c>
      <c r="G10" s="14" t="n">
        <v>700</v>
      </c>
      <c r="H10" s="13" t="n">
        <v>46273</v>
      </c>
      <c r="I10" s="11" t="inlineStr">
        <is>
          <t>Owner representative</t>
        </is>
      </c>
      <c r="J10" s="11" t="inlineStr">
        <is>
          <t>Commitment noted</t>
        </is>
      </c>
      <c r="K10" s="18">
        <f>IF(A10="","",IF(B10="","Case ID needed",IF(COUNTIF('Late Rent Cases'!$A$5:$A$104,B10)=1,"Matched","Check case ID")))</f>
        <v/>
      </c>
      <c r="L10" s="18">
        <f>IF(A10="","",IF(B10="","Case ID needed",IFERROR(IF(VLOOKUP(B10,'Late Rent Cases'!$A$5:$M$104,13,FALSE)="Closed","Closed case",IF(H10="","Set follow-up",IF(H10&lt;TODAY(),"Past due follow-up",IF(H10=TODAY(),"Follow up today","Scheduled")))),"Check case ID")))</f>
        <v/>
      </c>
    </row>
    <row r="11" ht="32" customHeight="1">
      <c r="A11" s="11" t="inlineStr">
        <is>
          <t>ATT-FIC-007</t>
        </is>
      </c>
      <c r="B11" s="11" t="inlineStr">
        <is>
          <t>CASE-FIC-005</t>
        </is>
      </c>
      <c r="C11" s="13" t="n">
        <v>46272</v>
      </c>
      <c r="D11" s="11" t="inlineStr">
        <is>
          <t>Phone</t>
        </is>
      </c>
      <c r="E11" s="15" t="inlineStr">
        <is>
          <t>Recorded a fictional call with no response.</t>
        </is>
      </c>
      <c r="F11" s="13" t="n"/>
      <c r="G11" s="14" t="n"/>
      <c r="H11" s="13" t="n">
        <v>46273</v>
      </c>
      <c r="I11" s="11" t="inlineStr">
        <is>
          <t>Owner representative</t>
        </is>
      </c>
      <c r="J11" s="11" t="inlineStr">
        <is>
          <t>No response</t>
        </is>
      </c>
      <c r="K11" s="16">
        <f>IF(A11="","",IF(B11="","Case ID needed",IF(COUNTIF('Late Rent Cases'!$A$5:$A$104,B11)=1,"Matched","Check case ID")))</f>
        <v/>
      </c>
      <c r="L11" s="16">
        <f>IF(A11="","",IF(B11="","Case ID needed",IFERROR(IF(VLOOKUP(B11,'Late Rent Cases'!$A$5:$M$104,13,FALSE)="Closed","Closed case",IF(H11="","Set follow-up",IF(H11&lt;TODAY(),"Past due follow-up",IF(H11=TODAY(),"Follow up today","Scheduled")))),"Check case ID")))</f>
        <v/>
      </c>
    </row>
    <row r="12" ht="32" customHeight="1">
      <c r="A12" s="11" t="inlineStr">
        <is>
          <t>ATT-FIC-008</t>
        </is>
      </c>
      <c r="B12" s="11" t="inlineStr">
        <is>
          <t>CASE-FIC-006</t>
        </is>
      </c>
      <c r="C12" s="13" t="n">
        <v>46276</v>
      </c>
      <c r="D12" s="11" t="inlineStr">
        <is>
          <t>Other</t>
        </is>
      </c>
      <c r="E12" s="15" t="inlineStr">
        <is>
          <t>Recorded a fictional contact review; no notice was sent.</t>
        </is>
      </c>
      <c r="F12" s="13" t="n"/>
      <c r="G12" s="14" t="n"/>
      <c r="H12" s="13" t="n">
        <v>46277</v>
      </c>
      <c r="I12" s="11" t="inlineStr">
        <is>
          <t>Property manager</t>
        </is>
      </c>
      <c r="J12" s="11" t="inlineStr">
        <is>
          <t>Other</t>
        </is>
      </c>
      <c r="K12" s="18">
        <f>IF(A12="","",IF(B12="","Case ID needed",IF(COUNTIF('Late Rent Cases'!$A$5:$A$104,B12)=1,"Matched","Check case ID")))</f>
        <v/>
      </c>
      <c r="L12" s="18">
        <f>IF(A12="","",IF(B12="","Case ID needed",IFERROR(IF(VLOOKUP(B12,'Late Rent Cases'!$A$5:$M$104,13,FALSE)="Closed","Closed case",IF(H12="","Set follow-up",IF(H12&lt;TODAY(),"Past due follow-up",IF(H12=TODAY(),"Follow up today","Scheduled")))),"Check case ID")))</f>
        <v/>
      </c>
    </row>
    <row r="13" ht="32" customHeight="1">
      <c r="A13" s="11" t="inlineStr">
        <is>
          <t>ATT-FIC-009</t>
        </is>
      </c>
      <c r="B13" s="11" t="inlineStr">
        <is>
          <t>CASE-FIC-007</t>
        </is>
      </c>
      <c r="C13" s="13" t="n">
        <v>46262</v>
      </c>
      <c r="D13" s="11" t="inlineStr">
        <is>
          <t>Email</t>
        </is>
      </c>
      <c r="E13" s="15" t="inlineStr">
        <is>
          <t>Recorded fictional confirmation that the balance was received.</t>
        </is>
      </c>
      <c r="F13" s="13" t="n"/>
      <c r="G13" s="14" t="n"/>
      <c r="H13" s="13" t="n"/>
      <c r="I13" s="11" t="inlineStr">
        <is>
          <t>Leasing coordinator</t>
        </is>
      </c>
      <c r="J13" s="11" t="inlineStr">
        <is>
          <t>Contacted</t>
        </is>
      </c>
      <c r="K13" s="16">
        <f>IF(A13="","",IF(B13="","Case ID needed",IF(COUNTIF('Late Rent Cases'!$A$5:$A$104,B13)=1,"Matched","Check case ID")))</f>
        <v/>
      </c>
      <c r="L13" s="16">
        <f>IF(A13="","",IF(B13="","Case ID needed",IFERROR(IF(VLOOKUP(B13,'Late Rent Cases'!$A$5:$M$104,13,FALSE)="Closed","Closed case",IF(H13="","Set follow-up",IF(H13&lt;TODAY(),"Past due follow-up",IF(H13=TODAY(),"Follow up today","Scheduled")))),"Check case ID")))</f>
        <v/>
      </c>
    </row>
    <row r="14" ht="32" customHeight="1">
      <c r="A14" s="11" t="inlineStr">
        <is>
          <t>ATT-FIC-010</t>
        </is>
      </c>
      <c r="B14" s="11" t="inlineStr">
        <is>
          <t>CASE-FIC-008</t>
        </is>
      </c>
      <c r="C14" s="13" t="n">
        <v>46273</v>
      </c>
      <c r="D14" s="11" t="inlineStr">
        <is>
          <t>Phone</t>
        </is>
      </c>
      <c r="E14" s="15" t="inlineStr">
        <is>
          <t>Recorded a fictional future payment commitment.</t>
        </is>
      </c>
      <c r="F14" s="13" t="n">
        <v>46281</v>
      </c>
      <c r="G14" s="14" t="n">
        <v>1000</v>
      </c>
      <c r="H14" s="13" t="n">
        <v>46281</v>
      </c>
      <c r="I14" s="11" t="inlineStr">
        <is>
          <t>Property manager</t>
        </is>
      </c>
      <c r="J14" s="11" t="inlineStr">
        <is>
          <t>Commitment noted</t>
        </is>
      </c>
      <c r="K14" s="18">
        <f>IF(A14="","",IF(B14="","Case ID needed",IF(COUNTIF('Late Rent Cases'!$A$5:$A$104,B14)=1,"Matched","Check case ID")))</f>
        <v/>
      </c>
      <c r="L14" s="18">
        <f>IF(A14="","",IF(B14="","Case ID needed",IFERROR(IF(VLOOKUP(B14,'Late Rent Cases'!$A$5:$M$104,13,FALSE)="Closed","Closed case",IF(H14="","Set follow-up",IF(H14&lt;TODAY(),"Past due follow-up",IF(H14=TODAY(),"Follow up today","Scheduled")))),"Check case ID")))</f>
        <v/>
      </c>
    </row>
    <row r="15" ht="22" customHeight="1">
      <c r="A15" s="11" t="n"/>
      <c r="B15" s="11" t="n"/>
      <c r="C15" s="13" t="n"/>
      <c r="D15" s="11" t="n"/>
      <c r="E15" s="15" t="n"/>
      <c r="F15" s="13" t="n"/>
      <c r="G15" s="14" t="n"/>
      <c r="H15" s="13" t="n"/>
      <c r="I15" s="11" t="n"/>
      <c r="J15" s="11" t="n"/>
      <c r="K15" s="16">
        <f>IF(A15="","",IF(B15="","Case ID needed",IF(COUNTIF('Late Rent Cases'!$A$5:$A$104,B15)=1,"Matched","Check case ID")))</f>
        <v/>
      </c>
      <c r="L15" s="16">
        <f>IF(A15="","",IF(B15="","Case ID needed",IFERROR(IF(VLOOKUP(B15,'Late Rent Cases'!$A$5:$M$104,13,FALSE)="Closed","Closed case",IF(H15="","Set follow-up",IF(H15&lt;TODAY(),"Past due follow-up",IF(H15=TODAY(),"Follow up today","Scheduled")))),"Check case ID")))</f>
        <v/>
      </c>
    </row>
    <row r="16" ht="22" customHeight="1">
      <c r="A16" s="11" t="n"/>
      <c r="B16" s="11" t="n"/>
      <c r="C16" s="13" t="n"/>
      <c r="D16" s="11" t="n"/>
      <c r="E16" s="15" t="n"/>
      <c r="F16" s="13" t="n"/>
      <c r="G16" s="14" t="n"/>
      <c r="H16" s="13" t="n"/>
      <c r="I16" s="11" t="n"/>
      <c r="J16" s="11" t="n"/>
      <c r="K16" s="18">
        <f>IF(A16="","",IF(B16="","Case ID needed",IF(COUNTIF('Late Rent Cases'!$A$5:$A$104,B16)=1,"Matched","Check case ID")))</f>
        <v/>
      </c>
      <c r="L16" s="18">
        <f>IF(A16="","",IF(B16="","Case ID needed",IFERROR(IF(VLOOKUP(B16,'Late Rent Cases'!$A$5:$M$104,13,FALSE)="Closed","Closed case",IF(H16="","Set follow-up",IF(H16&lt;TODAY(),"Past due follow-up",IF(H16=TODAY(),"Follow up today","Scheduled")))),"Check case ID")))</f>
        <v/>
      </c>
    </row>
    <row r="17" ht="22" customHeight="1">
      <c r="A17" s="11" t="n"/>
      <c r="B17" s="11" t="n"/>
      <c r="C17" s="13" t="n"/>
      <c r="D17" s="11" t="n"/>
      <c r="E17" s="15" t="n"/>
      <c r="F17" s="13" t="n"/>
      <c r="G17" s="14" t="n"/>
      <c r="H17" s="13" t="n"/>
      <c r="I17" s="11" t="n"/>
      <c r="J17" s="11" t="n"/>
      <c r="K17" s="16">
        <f>IF(A17="","",IF(B17="","Case ID needed",IF(COUNTIF('Late Rent Cases'!$A$5:$A$104,B17)=1,"Matched","Check case ID")))</f>
        <v/>
      </c>
      <c r="L17" s="16">
        <f>IF(A17="","",IF(B17="","Case ID needed",IFERROR(IF(VLOOKUP(B17,'Late Rent Cases'!$A$5:$M$104,13,FALSE)="Closed","Closed case",IF(H17="","Set follow-up",IF(H17&lt;TODAY(),"Past due follow-up",IF(H17=TODAY(),"Follow up today","Scheduled")))),"Check case ID")))</f>
        <v/>
      </c>
    </row>
    <row r="18" ht="22" customHeight="1">
      <c r="A18" s="11" t="n"/>
      <c r="B18" s="11" t="n"/>
      <c r="C18" s="13" t="n"/>
      <c r="D18" s="11" t="n"/>
      <c r="E18" s="15" t="n"/>
      <c r="F18" s="13" t="n"/>
      <c r="G18" s="14" t="n"/>
      <c r="H18" s="13" t="n"/>
      <c r="I18" s="11" t="n"/>
      <c r="J18" s="11" t="n"/>
      <c r="K18" s="18">
        <f>IF(A18="","",IF(B18="","Case ID needed",IF(COUNTIF('Late Rent Cases'!$A$5:$A$104,B18)=1,"Matched","Check case ID")))</f>
        <v/>
      </c>
      <c r="L18" s="18">
        <f>IF(A18="","",IF(B18="","Case ID needed",IFERROR(IF(VLOOKUP(B18,'Late Rent Cases'!$A$5:$M$104,13,FALSE)="Closed","Closed case",IF(H18="","Set follow-up",IF(H18&lt;TODAY(),"Past due follow-up",IF(H18=TODAY(),"Follow up today","Scheduled")))),"Check case ID")))</f>
        <v/>
      </c>
    </row>
    <row r="19" ht="22" customHeight="1">
      <c r="A19" s="11" t="n"/>
      <c r="B19" s="11" t="n"/>
      <c r="C19" s="13" t="n"/>
      <c r="D19" s="11" t="n"/>
      <c r="E19" s="15" t="n"/>
      <c r="F19" s="13" t="n"/>
      <c r="G19" s="14" t="n"/>
      <c r="H19" s="13" t="n"/>
      <c r="I19" s="11" t="n"/>
      <c r="J19" s="11" t="n"/>
      <c r="K19" s="16">
        <f>IF(A19="","",IF(B19="","Case ID needed",IF(COUNTIF('Late Rent Cases'!$A$5:$A$104,B19)=1,"Matched","Check case ID")))</f>
        <v/>
      </c>
      <c r="L19" s="16">
        <f>IF(A19="","",IF(B19="","Case ID needed",IFERROR(IF(VLOOKUP(B19,'Late Rent Cases'!$A$5:$M$104,13,FALSE)="Closed","Closed case",IF(H19="","Set follow-up",IF(H19&lt;TODAY(),"Past due follow-up",IF(H19=TODAY(),"Follow up today","Scheduled")))),"Check case ID")))</f>
        <v/>
      </c>
    </row>
    <row r="20" ht="22" customHeight="1">
      <c r="A20" s="11" t="n"/>
      <c r="B20" s="11" t="n"/>
      <c r="C20" s="13" t="n"/>
      <c r="D20" s="11" t="n"/>
      <c r="E20" s="15" t="n"/>
      <c r="F20" s="13" t="n"/>
      <c r="G20" s="14" t="n"/>
      <c r="H20" s="13" t="n"/>
      <c r="I20" s="11" t="n"/>
      <c r="J20" s="11" t="n"/>
      <c r="K20" s="18">
        <f>IF(A20="","",IF(B20="","Case ID needed",IF(COUNTIF('Late Rent Cases'!$A$5:$A$104,B20)=1,"Matched","Check case ID")))</f>
        <v/>
      </c>
      <c r="L20" s="18">
        <f>IF(A20="","",IF(B20="","Case ID needed",IFERROR(IF(VLOOKUP(B20,'Late Rent Cases'!$A$5:$M$104,13,FALSE)="Closed","Closed case",IF(H20="","Set follow-up",IF(H20&lt;TODAY(),"Past due follow-up",IF(H20=TODAY(),"Follow up today","Scheduled")))),"Check case ID")))</f>
        <v/>
      </c>
    </row>
    <row r="21" ht="22" customHeight="1">
      <c r="A21" s="11" t="n"/>
      <c r="B21" s="11" t="n"/>
      <c r="C21" s="13" t="n"/>
      <c r="D21" s="11" t="n"/>
      <c r="E21" s="15" t="n"/>
      <c r="F21" s="13" t="n"/>
      <c r="G21" s="14" t="n"/>
      <c r="H21" s="13" t="n"/>
      <c r="I21" s="11" t="n"/>
      <c r="J21" s="11" t="n"/>
      <c r="K21" s="16">
        <f>IF(A21="","",IF(B21="","Case ID needed",IF(COUNTIF('Late Rent Cases'!$A$5:$A$104,B21)=1,"Matched","Check case ID")))</f>
        <v/>
      </c>
      <c r="L21" s="16">
        <f>IF(A21="","",IF(B21="","Case ID needed",IFERROR(IF(VLOOKUP(B21,'Late Rent Cases'!$A$5:$M$104,13,FALSE)="Closed","Closed case",IF(H21="","Set follow-up",IF(H21&lt;TODAY(),"Past due follow-up",IF(H21=TODAY(),"Follow up today","Scheduled")))),"Check case ID")))</f>
        <v/>
      </c>
    </row>
    <row r="22" ht="22" customHeight="1">
      <c r="A22" s="11" t="n"/>
      <c r="B22" s="11" t="n"/>
      <c r="C22" s="13" t="n"/>
      <c r="D22" s="11" t="n"/>
      <c r="E22" s="15" t="n"/>
      <c r="F22" s="13" t="n"/>
      <c r="G22" s="14" t="n"/>
      <c r="H22" s="13" t="n"/>
      <c r="I22" s="11" t="n"/>
      <c r="J22" s="11" t="n"/>
      <c r="K22" s="18">
        <f>IF(A22="","",IF(B22="","Case ID needed",IF(COUNTIF('Late Rent Cases'!$A$5:$A$104,B22)=1,"Matched","Check case ID")))</f>
        <v/>
      </c>
      <c r="L22" s="18">
        <f>IF(A22="","",IF(B22="","Case ID needed",IFERROR(IF(VLOOKUP(B22,'Late Rent Cases'!$A$5:$M$104,13,FALSE)="Closed","Closed case",IF(H22="","Set follow-up",IF(H22&lt;TODAY(),"Past due follow-up",IF(H22=TODAY(),"Follow up today","Scheduled")))),"Check case ID")))</f>
        <v/>
      </c>
    </row>
    <row r="23" ht="22" customHeight="1">
      <c r="A23" s="11" t="n"/>
      <c r="B23" s="11" t="n"/>
      <c r="C23" s="13" t="n"/>
      <c r="D23" s="11" t="n"/>
      <c r="E23" s="15" t="n"/>
      <c r="F23" s="13" t="n"/>
      <c r="G23" s="14" t="n"/>
      <c r="H23" s="13" t="n"/>
      <c r="I23" s="11" t="n"/>
      <c r="J23" s="11" t="n"/>
      <c r="K23" s="16">
        <f>IF(A23="","",IF(B23="","Case ID needed",IF(COUNTIF('Late Rent Cases'!$A$5:$A$104,B23)=1,"Matched","Check case ID")))</f>
        <v/>
      </c>
      <c r="L23" s="16">
        <f>IF(A23="","",IF(B23="","Case ID needed",IFERROR(IF(VLOOKUP(B23,'Late Rent Cases'!$A$5:$M$104,13,FALSE)="Closed","Closed case",IF(H23="","Set follow-up",IF(H23&lt;TODAY(),"Past due follow-up",IF(H23=TODAY(),"Follow up today","Scheduled")))),"Check case ID")))</f>
        <v/>
      </c>
    </row>
    <row r="24" ht="22" customHeight="1">
      <c r="A24" s="11" t="n"/>
      <c r="B24" s="11" t="n"/>
      <c r="C24" s="13" t="n"/>
      <c r="D24" s="11" t="n"/>
      <c r="E24" s="15" t="n"/>
      <c r="F24" s="13" t="n"/>
      <c r="G24" s="14" t="n"/>
      <c r="H24" s="13" t="n"/>
      <c r="I24" s="11" t="n"/>
      <c r="J24" s="11" t="n"/>
      <c r="K24" s="18">
        <f>IF(A24="","",IF(B24="","Case ID needed",IF(COUNTIF('Late Rent Cases'!$A$5:$A$104,B24)=1,"Matched","Check case ID")))</f>
        <v/>
      </c>
      <c r="L24" s="18">
        <f>IF(A24="","",IF(B24="","Case ID needed",IFERROR(IF(VLOOKUP(B24,'Late Rent Cases'!$A$5:$M$104,13,FALSE)="Closed","Closed case",IF(H24="","Set follow-up",IF(H24&lt;TODAY(),"Past due follow-up",IF(H24=TODAY(),"Follow up today","Scheduled")))),"Check case ID")))</f>
        <v/>
      </c>
    </row>
    <row r="25" ht="22" customHeight="1">
      <c r="A25" s="11" t="n"/>
      <c r="B25" s="11" t="n"/>
      <c r="C25" s="13" t="n"/>
      <c r="D25" s="11" t="n"/>
      <c r="E25" s="15" t="n"/>
      <c r="F25" s="13" t="n"/>
      <c r="G25" s="14" t="n"/>
      <c r="H25" s="13" t="n"/>
      <c r="I25" s="11" t="n"/>
      <c r="J25" s="11" t="n"/>
      <c r="K25" s="16">
        <f>IF(A25="","",IF(B25="","Case ID needed",IF(COUNTIF('Late Rent Cases'!$A$5:$A$104,B25)=1,"Matched","Check case ID")))</f>
        <v/>
      </c>
      <c r="L25" s="16">
        <f>IF(A25="","",IF(B25="","Case ID needed",IFERROR(IF(VLOOKUP(B25,'Late Rent Cases'!$A$5:$M$104,13,FALSE)="Closed","Closed case",IF(H25="","Set follow-up",IF(H25&lt;TODAY(),"Past due follow-up",IF(H25=TODAY(),"Follow up today","Scheduled")))),"Check case ID")))</f>
        <v/>
      </c>
    </row>
    <row r="26" ht="22" customHeight="1">
      <c r="A26" s="11" t="n"/>
      <c r="B26" s="11" t="n"/>
      <c r="C26" s="13" t="n"/>
      <c r="D26" s="11" t="n"/>
      <c r="E26" s="15" t="n"/>
      <c r="F26" s="13" t="n"/>
      <c r="G26" s="14" t="n"/>
      <c r="H26" s="13" t="n"/>
      <c r="I26" s="11" t="n"/>
      <c r="J26" s="11" t="n"/>
      <c r="K26" s="18">
        <f>IF(A26="","",IF(B26="","Case ID needed",IF(COUNTIF('Late Rent Cases'!$A$5:$A$104,B26)=1,"Matched","Check case ID")))</f>
        <v/>
      </c>
      <c r="L26" s="18">
        <f>IF(A26="","",IF(B26="","Case ID needed",IFERROR(IF(VLOOKUP(B26,'Late Rent Cases'!$A$5:$M$104,13,FALSE)="Closed","Closed case",IF(H26="","Set follow-up",IF(H26&lt;TODAY(),"Past due follow-up",IF(H26=TODAY(),"Follow up today","Scheduled")))),"Check case ID")))</f>
        <v/>
      </c>
    </row>
    <row r="27" ht="22" customHeight="1">
      <c r="A27" s="11" t="n"/>
      <c r="B27" s="11" t="n"/>
      <c r="C27" s="13" t="n"/>
      <c r="D27" s="11" t="n"/>
      <c r="E27" s="15" t="n"/>
      <c r="F27" s="13" t="n"/>
      <c r="G27" s="14" t="n"/>
      <c r="H27" s="13" t="n"/>
      <c r="I27" s="11" t="n"/>
      <c r="J27" s="11" t="n"/>
      <c r="K27" s="16">
        <f>IF(A27="","",IF(B27="","Case ID needed",IF(COUNTIF('Late Rent Cases'!$A$5:$A$104,B27)=1,"Matched","Check case ID")))</f>
        <v/>
      </c>
      <c r="L27" s="16">
        <f>IF(A27="","",IF(B27="","Case ID needed",IFERROR(IF(VLOOKUP(B27,'Late Rent Cases'!$A$5:$M$104,13,FALSE)="Closed","Closed case",IF(H27="","Set follow-up",IF(H27&lt;TODAY(),"Past due follow-up",IF(H27=TODAY(),"Follow up today","Scheduled")))),"Check case ID")))</f>
        <v/>
      </c>
    </row>
    <row r="28" ht="22" customHeight="1">
      <c r="A28" s="11" t="n"/>
      <c r="B28" s="11" t="n"/>
      <c r="C28" s="13" t="n"/>
      <c r="D28" s="11" t="n"/>
      <c r="E28" s="15" t="n"/>
      <c r="F28" s="13" t="n"/>
      <c r="G28" s="14" t="n"/>
      <c r="H28" s="13" t="n"/>
      <c r="I28" s="11" t="n"/>
      <c r="J28" s="11" t="n"/>
      <c r="K28" s="18">
        <f>IF(A28="","",IF(B28="","Case ID needed",IF(COUNTIF('Late Rent Cases'!$A$5:$A$104,B28)=1,"Matched","Check case ID")))</f>
        <v/>
      </c>
      <c r="L28" s="18">
        <f>IF(A28="","",IF(B28="","Case ID needed",IFERROR(IF(VLOOKUP(B28,'Late Rent Cases'!$A$5:$M$104,13,FALSE)="Closed","Closed case",IF(H28="","Set follow-up",IF(H28&lt;TODAY(),"Past due follow-up",IF(H28=TODAY(),"Follow up today","Scheduled")))),"Check case ID")))</f>
        <v/>
      </c>
    </row>
    <row r="29" ht="22" customHeight="1">
      <c r="A29" s="11" t="n"/>
      <c r="B29" s="11" t="n"/>
      <c r="C29" s="13" t="n"/>
      <c r="D29" s="11" t="n"/>
      <c r="E29" s="15" t="n"/>
      <c r="F29" s="13" t="n"/>
      <c r="G29" s="14" t="n"/>
      <c r="H29" s="13" t="n"/>
      <c r="I29" s="11" t="n"/>
      <c r="J29" s="11" t="n"/>
      <c r="K29" s="16">
        <f>IF(A29="","",IF(B29="","Case ID needed",IF(COUNTIF('Late Rent Cases'!$A$5:$A$104,B29)=1,"Matched","Check case ID")))</f>
        <v/>
      </c>
      <c r="L29" s="16">
        <f>IF(A29="","",IF(B29="","Case ID needed",IFERROR(IF(VLOOKUP(B29,'Late Rent Cases'!$A$5:$M$104,13,FALSE)="Closed","Closed case",IF(H29="","Set follow-up",IF(H29&lt;TODAY(),"Past due follow-up",IF(H29=TODAY(),"Follow up today","Scheduled")))),"Check case ID")))</f>
        <v/>
      </c>
    </row>
    <row r="30" ht="22" customHeight="1">
      <c r="A30" s="11" t="n"/>
      <c r="B30" s="11" t="n"/>
      <c r="C30" s="13" t="n"/>
      <c r="D30" s="11" t="n"/>
      <c r="E30" s="15" t="n"/>
      <c r="F30" s="13" t="n"/>
      <c r="G30" s="14" t="n"/>
      <c r="H30" s="13" t="n"/>
      <c r="I30" s="11" t="n"/>
      <c r="J30" s="11" t="n"/>
      <c r="K30" s="18">
        <f>IF(A30="","",IF(B30="","Case ID needed",IF(COUNTIF('Late Rent Cases'!$A$5:$A$104,B30)=1,"Matched","Check case ID")))</f>
        <v/>
      </c>
      <c r="L30" s="18">
        <f>IF(A30="","",IF(B30="","Case ID needed",IFERROR(IF(VLOOKUP(B30,'Late Rent Cases'!$A$5:$M$104,13,FALSE)="Closed","Closed case",IF(H30="","Set follow-up",IF(H30&lt;TODAY(),"Past due follow-up",IF(H30=TODAY(),"Follow up today","Scheduled")))),"Check case ID")))</f>
        <v/>
      </c>
    </row>
    <row r="31" ht="22" customHeight="1">
      <c r="A31" s="11" t="n"/>
      <c r="B31" s="11" t="n"/>
      <c r="C31" s="13" t="n"/>
      <c r="D31" s="11" t="n"/>
      <c r="E31" s="15" t="n"/>
      <c r="F31" s="13" t="n"/>
      <c r="G31" s="14" t="n"/>
      <c r="H31" s="13" t="n"/>
      <c r="I31" s="11" t="n"/>
      <c r="J31" s="11" t="n"/>
      <c r="K31" s="16">
        <f>IF(A31="","",IF(B31="","Case ID needed",IF(COUNTIF('Late Rent Cases'!$A$5:$A$104,B31)=1,"Matched","Check case ID")))</f>
        <v/>
      </c>
      <c r="L31" s="16">
        <f>IF(A31="","",IF(B31="","Case ID needed",IFERROR(IF(VLOOKUP(B31,'Late Rent Cases'!$A$5:$M$104,13,FALSE)="Closed","Closed case",IF(H31="","Set follow-up",IF(H31&lt;TODAY(),"Past due follow-up",IF(H31=TODAY(),"Follow up today","Scheduled")))),"Check case ID")))</f>
        <v/>
      </c>
    </row>
    <row r="32" ht="22" customHeight="1">
      <c r="A32" s="11" t="n"/>
      <c r="B32" s="11" t="n"/>
      <c r="C32" s="13" t="n"/>
      <c r="D32" s="11" t="n"/>
      <c r="E32" s="15" t="n"/>
      <c r="F32" s="13" t="n"/>
      <c r="G32" s="14" t="n"/>
      <c r="H32" s="13" t="n"/>
      <c r="I32" s="11" t="n"/>
      <c r="J32" s="11" t="n"/>
      <c r="K32" s="18">
        <f>IF(A32="","",IF(B32="","Case ID needed",IF(COUNTIF('Late Rent Cases'!$A$5:$A$104,B32)=1,"Matched","Check case ID")))</f>
        <v/>
      </c>
      <c r="L32" s="18">
        <f>IF(A32="","",IF(B32="","Case ID needed",IFERROR(IF(VLOOKUP(B32,'Late Rent Cases'!$A$5:$M$104,13,FALSE)="Closed","Closed case",IF(H32="","Set follow-up",IF(H32&lt;TODAY(),"Past due follow-up",IF(H32=TODAY(),"Follow up today","Scheduled")))),"Check case ID")))</f>
        <v/>
      </c>
    </row>
    <row r="33" ht="22" customHeight="1">
      <c r="A33" s="11" t="n"/>
      <c r="B33" s="11" t="n"/>
      <c r="C33" s="13" t="n"/>
      <c r="D33" s="11" t="n"/>
      <c r="E33" s="15" t="n"/>
      <c r="F33" s="13" t="n"/>
      <c r="G33" s="14" t="n"/>
      <c r="H33" s="13" t="n"/>
      <c r="I33" s="11" t="n"/>
      <c r="J33" s="11" t="n"/>
      <c r="K33" s="16">
        <f>IF(A33="","",IF(B33="","Case ID needed",IF(COUNTIF('Late Rent Cases'!$A$5:$A$104,B33)=1,"Matched","Check case ID")))</f>
        <v/>
      </c>
      <c r="L33" s="16">
        <f>IF(A33="","",IF(B33="","Case ID needed",IFERROR(IF(VLOOKUP(B33,'Late Rent Cases'!$A$5:$M$104,13,FALSE)="Closed","Closed case",IF(H33="","Set follow-up",IF(H33&lt;TODAY(),"Past due follow-up",IF(H33=TODAY(),"Follow up today","Scheduled")))),"Check case ID")))</f>
        <v/>
      </c>
    </row>
    <row r="34" ht="22" customHeight="1">
      <c r="A34" s="11" t="n"/>
      <c r="B34" s="11" t="n"/>
      <c r="C34" s="13" t="n"/>
      <c r="D34" s="11" t="n"/>
      <c r="E34" s="15" t="n"/>
      <c r="F34" s="13" t="n"/>
      <c r="G34" s="14" t="n"/>
      <c r="H34" s="13" t="n"/>
      <c r="I34" s="11" t="n"/>
      <c r="J34" s="11" t="n"/>
      <c r="K34" s="18">
        <f>IF(A34="","",IF(B34="","Case ID needed",IF(COUNTIF('Late Rent Cases'!$A$5:$A$104,B34)=1,"Matched","Check case ID")))</f>
        <v/>
      </c>
      <c r="L34" s="18">
        <f>IF(A34="","",IF(B34="","Case ID needed",IFERROR(IF(VLOOKUP(B34,'Late Rent Cases'!$A$5:$M$104,13,FALSE)="Closed","Closed case",IF(H34="","Set follow-up",IF(H34&lt;TODAY(),"Past due follow-up",IF(H34=TODAY(),"Follow up today","Scheduled")))),"Check case ID")))</f>
        <v/>
      </c>
    </row>
    <row r="35" ht="22" customHeight="1">
      <c r="A35" s="11" t="n"/>
      <c r="B35" s="11" t="n"/>
      <c r="C35" s="13" t="n"/>
      <c r="D35" s="11" t="n"/>
      <c r="E35" s="15" t="n"/>
      <c r="F35" s="13" t="n"/>
      <c r="G35" s="14" t="n"/>
      <c r="H35" s="13" t="n"/>
      <c r="I35" s="11" t="n"/>
      <c r="J35" s="11" t="n"/>
      <c r="K35" s="16">
        <f>IF(A35="","",IF(B35="","Case ID needed",IF(COUNTIF('Late Rent Cases'!$A$5:$A$104,B35)=1,"Matched","Check case ID")))</f>
        <v/>
      </c>
      <c r="L35" s="16">
        <f>IF(A35="","",IF(B35="","Case ID needed",IFERROR(IF(VLOOKUP(B35,'Late Rent Cases'!$A$5:$M$104,13,FALSE)="Closed","Closed case",IF(H35="","Set follow-up",IF(H35&lt;TODAY(),"Past due follow-up",IF(H35=TODAY(),"Follow up today","Scheduled")))),"Check case ID")))</f>
        <v/>
      </c>
    </row>
    <row r="36" ht="22" customHeight="1">
      <c r="A36" s="11" t="n"/>
      <c r="B36" s="11" t="n"/>
      <c r="C36" s="13" t="n"/>
      <c r="D36" s="11" t="n"/>
      <c r="E36" s="15" t="n"/>
      <c r="F36" s="13" t="n"/>
      <c r="G36" s="14" t="n"/>
      <c r="H36" s="13" t="n"/>
      <c r="I36" s="11" t="n"/>
      <c r="J36" s="11" t="n"/>
      <c r="K36" s="18">
        <f>IF(A36="","",IF(B36="","Case ID needed",IF(COUNTIF('Late Rent Cases'!$A$5:$A$104,B36)=1,"Matched","Check case ID")))</f>
        <v/>
      </c>
      <c r="L36" s="18">
        <f>IF(A36="","",IF(B36="","Case ID needed",IFERROR(IF(VLOOKUP(B36,'Late Rent Cases'!$A$5:$M$104,13,FALSE)="Closed","Closed case",IF(H36="","Set follow-up",IF(H36&lt;TODAY(),"Past due follow-up",IF(H36=TODAY(),"Follow up today","Scheduled")))),"Check case ID")))</f>
        <v/>
      </c>
    </row>
    <row r="37" ht="22" customHeight="1">
      <c r="A37" s="11" t="n"/>
      <c r="B37" s="11" t="n"/>
      <c r="C37" s="13" t="n"/>
      <c r="D37" s="11" t="n"/>
      <c r="E37" s="15" t="n"/>
      <c r="F37" s="13" t="n"/>
      <c r="G37" s="14" t="n"/>
      <c r="H37" s="13" t="n"/>
      <c r="I37" s="11" t="n"/>
      <c r="J37" s="11" t="n"/>
      <c r="K37" s="16">
        <f>IF(A37="","",IF(B37="","Case ID needed",IF(COUNTIF('Late Rent Cases'!$A$5:$A$104,B37)=1,"Matched","Check case ID")))</f>
        <v/>
      </c>
      <c r="L37" s="16">
        <f>IF(A37="","",IF(B37="","Case ID needed",IFERROR(IF(VLOOKUP(B37,'Late Rent Cases'!$A$5:$M$104,13,FALSE)="Closed","Closed case",IF(H37="","Set follow-up",IF(H37&lt;TODAY(),"Past due follow-up",IF(H37=TODAY(),"Follow up today","Scheduled")))),"Check case ID")))</f>
        <v/>
      </c>
    </row>
    <row r="38" ht="22" customHeight="1">
      <c r="A38" s="11" t="n"/>
      <c r="B38" s="11" t="n"/>
      <c r="C38" s="13" t="n"/>
      <c r="D38" s="11" t="n"/>
      <c r="E38" s="15" t="n"/>
      <c r="F38" s="13" t="n"/>
      <c r="G38" s="14" t="n"/>
      <c r="H38" s="13" t="n"/>
      <c r="I38" s="11" t="n"/>
      <c r="J38" s="11" t="n"/>
      <c r="K38" s="18">
        <f>IF(A38="","",IF(B38="","Case ID needed",IF(COUNTIF('Late Rent Cases'!$A$5:$A$104,B38)=1,"Matched","Check case ID")))</f>
        <v/>
      </c>
      <c r="L38" s="18">
        <f>IF(A38="","",IF(B38="","Case ID needed",IFERROR(IF(VLOOKUP(B38,'Late Rent Cases'!$A$5:$M$104,13,FALSE)="Closed","Closed case",IF(H38="","Set follow-up",IF(H38&lt;TODAY(),"Past due follow-up",IF(H38=TODAY(),"Follow up today","Scheduled")))),"Check case ID")))</f>
        <v/>
      </c>
    </row>
    <row r="39" ht="22" customHeight="1">
      <c r="A39" s="11" t="n"/>
      <c r="B39" s="11" t="n"/>
      <c r="C39" s="13" t="n"/>
      <c r="D39" s="11" t="n"/>
      <c r="E39" s="15" t="n"/>
      <c r="F39" s="13" t="n"/>
      <c r="G39" s="14" t="n"/>
      <c r="H39" s="13" t="n"/>
      <c r="I39" s="11" t="n"/>
      <c r="J39" s="11" t="n"/>
      <c r="K39" s="16">
        <f>IF(A39="","",IF(B39="","Case ID needed",IF(COUNTIF('Late Rent Cases'!$A$5:$A$104,B39)=1,"Matched","Check case ID")))</f>
        <v/>
      </c>
      <c r="L39" s="16">
        <f>IF(A39="","",IF(B39="","Case ID needed",IFERROR(IF(VLOOKUP(B39,'Late Rent Cases'!$A$5:$M$104,13,FALSE)="Closed","Closed case",IF(H39="","Set follow-up",IF(H39&lt;TODAY(),"Past due follow-up",IF(H39=TODAY(),"Follow up today","Scheduled")))),"Check case ID")))</f>
        <v/>
      </c>
    </row>
    <row r="40" ht="22" customHeight="1">
      <c r="A40" s="11" t="n"/>
      <c r="B40" s="11" t="n"/>
      <c r="C40" s="13" t="n"/>
      <c r="D40" s="11" t="n"/>
      <c r="E40" s="15" t="n"/>
      <c r="F40" s="13" t="n"/>
      <c r="G40" s="14" t="n"/>
      <c r="H40" s="13" t="n"/>
      <c r="I40" s="11" t="n"/>
      <c r="J40" s="11" t="n"/>
      <c r="K40" s="18">
        <f>IF(A40="","",IF(B40="","Case ID needed",IF(COUNTIF('Late Rent Cases'!$A$5:$A$104,B40)=1,"Matched","Check case ID")))</f>
        <v/>
      </c>
      <c r="L40" s="18">
        <f>IF(A40="","",IF(B40="","Case ID needed",IFERROR(IF(VLOOKUP(B40,'Late Rent Cases'!$A$5:$M$104,13,FALSE)="Closed","Closed case",IF(H40="","Set follow-up",IF(H40&lt;TODAY(),"Past due follow-up",IF(H40=TODAY(),"Follow up today","Scheduled")))),"Check case ID")))</f>
        <v/>
      </c>
    </row>
    <row r="41" ht="22" customHeight="1">
      <c r="A41" s="11" t="n"/>
      <c r="B41" s="11" t="n"/>
      <c r="C41" s="13" t="n"/>
      <c r="D41" s="11" t="n"/>
      <c r="E41" s="15" t="n"/>
      <c r="F41" s="13" t="n"/>
      <c r="G41" s="14" t="n"/>
      <c r="H41" s="13" t="n"/>
      <c r="I41" s="11" t="n"/>
      <c r="J41" s="11" t="n"/>
      <c r="K41" s="16">
        <f>IF(A41="","",IF(B41="","Case ID needed",IF(COUNTIF('Late Rent Cases'!$A$5:$A$104,B41)=1,"Matched","Check case ID")))</f>
        <v/>
      </c>
      <c r="L41" s="16">
        <f>IF(A41="","",IF(B41="","Case ID needed",IFERROR(IF(VLOOKUP(B41,'Late Rent Cases'!$A$5:$M$104,13,FALSE)="Closed","Closed case",IF(H41="","Set follow-up",IF(H41&lt;TODAY(),"Past due follow-up",IF(H41=TODAY(),"Follow up today","Scheduled")))),"Check case ID")))</f>
        <v/>
      </c>
    </row>
    <row r="42" ht="22" customHeight="1">
      <c r="A42" s="11" t="n"/>
      <c r="B42" s="11" t="n"/>
      <c r="C42" s="13" t="n"/>
      <c r="D42" s="11" t="n"/>
      <c r="E42" s="15" t="n"/>
      <c r="F42" s="13" t="n"/>
      <c r="G42" s="14" t="n"/>
      <c r="H42" s="13" t="n"/>
      <c r="I42" s="11" t="n"/>
      <c r="J42" s="11" t="n"/>
      <c r="K42" s="18">
        <f>IF(A42="","",IF(B42="","Case ID needed",IF(COUNTIF('Late Rent Cases'!$A$5:$A$104,B42)=1,"Matched","Check case ID")))</f>
        <v/>
      </c>
      <c r="L42" s="18">
        <f>IF(A42="","",IF(B42="","Case ID needed",IFERROR(IF(VLOOKUP(B42,'Late Rent Cases'!$A$5:$M$104,13,FALSE)="Closed","Closed case",IF(H42="","Set follow-up",IF(H42&lt;TODAY(),"Past due follow-up",IF(H42=TODAY(),"Follow up today","Scheduled")))),"Check case ID")))</f>
        <v/>
      </c>
    </row>
    <row r="43" ht="22" customHeight="1">
      <c r="A43" s="11" t="n"/>
      <c r="B43" s="11" t="n"/>
      <c r="C43" s="13" t="n"/>
      <c r="D43" s="11" t="n"/>
      <c r="E43" s="15" t="n"/>
      <c r="F43" s="13" t="n"/>
      <c r="G43" s="14" t="n"/>
      <c r="H43" s="13" t="n"/>
      <c r="I43" s="11" t="n"/>
      <c r="J43" s="11" t="n"/>
      <c r="K43" s="16">
        <f>IF(A43="","",IF(B43="","Case ID needed",IF(COUNTIF('Late Rent Cases'!$A$5:$A$104,B43)=1,"Matched","Check case ID")))</f>
        <v/>
      </c>
      <c r="L43" s="16">
        <f>IF(A43="","",IF(B43="","Case ID needed",IFERROR(IF(VLOOKUP(B43,'Late Rent Cases'!$A$5:$M$104,13,FALSE)="Closed","Closed case",IF(H43="","Set follow-up",IF(H43&lt;TODAY(),"Past due follow-up",IF(H43=TODAY(),"Follow up today","Scheduled")))),"Check case ID")))</f>
        <v/>
      </c>
    </row>
    <row r="44" ht="22" customHeight="1">
      <c r="A44" s="11" t="n"/>
      <c r="B44" s="11" t="n"/>
      <c r="C44" s="13" t="n"/>
      <c r="D44" s="11" t="n"/>
      <c r="E44" s="15" t="n"/>
      <c r="F44" s="13" t="n"/>
      <c r="G44" s="14" t="n"/>
      <c r="H44" s="13" t="n"/>
      <c r="I44" s="11" t="n"/>
      <c r="J44" s="11" t="n"/>
      <c r="K44" s="18">
        <f>IF(A44="","",IF(B44="","Case ID needed",IF(COUNTIF('Late Rent Cases'!$A$5:$A$104,B44)=1,"Matched","Check case ID")))</f>
        <v/>
      </c>
      <c r="L44" s="18">
        <f>IF(A44="","",IF(B44="","Case ID needed",IFERROR(IF(VLOOKUP(B44,'Late Rent Cases'!$A$5:$M$104,13,FALSE)="Closed","Closed case",IF(H44="","Set follow-up",IF(H44&lt;TODAY(),"Past due follow-up",IF(H44=TODAY(),"Follow up today","Scheduled")))),"Check case ID")))</f>
        <v/>
      </c>
    </row>
    <row r="45" ht="22" customHeight="1">
      <c r="A45" s="11" t="n"/>
      <c r="B45" s="11" t="n"/>
      <c r="C45" s="13" t="n"/>
      <c r="D45" s="11" t="n"/>
      <c r="E45" s="15" t="n"/>
      <c r="F45" s="13" t="n"/>
      <c r="G45" s="14" t="n"/>
      <c r="H45" s="13" t="n"/>
      <c r="I45" s="11" t="n"/>
      <c r="J45" s="11" t="n"/>
      <c r="K45" s="16">
        <f>IF(A45="","",IF(B45="","Case ID needed",IF(COUNTIF('Late Rent Cases'!$A$5:$A$104,B45)=1,"Matched","Check case ID")))</f>
        <v/>
      </c>
      <c r="L45" s="16">
        <f>IF(A45="","",IF(B45="","Case ID needed",IFERROR(IF(VLOOKUP(B45,'Late Rent Cases'!$A$5:$M$104,13,FALSE)="Closed","Closed case",IF(H45="","Set follow-up",IF(H45&lt;TODAY(),"Past due follow-up",IF(H45=TODAY(),"Follow up today","Scheduled")))),"Check case ID")))</f>
        <v/>
      </c>
    </row>
    <row r="46" ht="22" customHeight="1">
      <c r="A46" s="11" t="n"/>
      <c r="B46" s="11" t="n"/>
      <c r="C46" s="13" t="n"/>
      <c r="D46" s="11" t="n"/>
      <c r="E46" s="15" t="n"/>
      <c r="F46" s="13" t="n"/>
      <c r="G46" s="14" t="n"/>
      <c r="H46" s="13" t="n"/>
      <c r="I46" s="11" t="n"/>
      <c r="J46" s="11" t="n"/>
      <c r="K46" s="18">
        <f>IF(A46="","",IF(B46="","Case ID needed",IF(COUNTIF('Late Rent Cases'!$A$5:$A$104,B46)=1,"Matched","Check case ID")))</f>
        <v/>
      </c>
      <c r="L46" s="18">
        <f>IF(A46="","",IF(B46="","Case ID needed",IFERROR(IF(VLOOKUP(B46,'Late Rent Cases'!$A$5:$M$104,13,FALSE)="Closed","Closed case",IF(H46="","Set follow-up",IF(H46&lt;TODAY(),"Past due follow-up",IF(H46=TODAY(),"Follow up today","Scheduled")))),"Check case ID")))</f>
        <v/>
      </c>
    </row>
    <row r="47" ht="22" customHeight="1">
      <c r="A47" s="11" t="n"/>
      <c r="B47" s="11" t="n"/>
      <c r="C47" s="13" t="n"/>
      <c r="D47" s="11" t="n"/>
      <c r="E47" s="15" t="n"/>
      <c r="F47" s="13" t="n"/>
      <c r="G47" s="14" t="n"/>
      <c r="H47" s="13" t="n"/>
      <c r="I47" s="11" t="n"/>
      <c r="J47" s="11" t="n"/>
      <c r="K47" s="16">
        <f>IF(A47="","",IF(B47="","Case ID needed",IF(COUNTIF('Late Rent Cases'!$A$5:$A$104,B47)=1,"Matched","Check case ID")))</f>
        <v/>
      </c>
      <c r="L47" s="16">
        <f>IF(A47="","",IF(B47="","Case ID needed",IFERROR(IF(VLOOKUP(B47,'Late Rent Cases'!$A$5:$M$104,13,FALSE)="Closed","Closed case",IF(H47="","Set follow-up",IF(H47&lt;TODAY(),"Past due follow-up",IF(H47=TODAY(),"Follow up today","Scheduled")))),"Check case ID")))</f>
        <v/>
      </c>
    </row>
    <row r="48" ht="22" customHeight="1">
      <c r="A48" s="11" t="n"/>
      <c r="B48" s="11" t="n"/>
      <c r="C48" s="13" t="n"/>
      <c r="D48" s="11" t="n"/>
      <c r="E48" s="15" t="n"/>
      <c r="F48" s="13" t="n"/>
      <c r="G48" s="14" t="n"/>
      <c r="H48" s="13" t="n"/>
      <c r="I48" s="11" t="n"/>
      <c r="J48" s="11" t="n"/>
      <c r="K48" s="18">
        <f>IF(A48="","",IF(B48="","Case ID needed",IF(COUNTIF('Late Rent Cases'!$A$5:$A$104,B48)=1,"Matched","Check case ID")))</f>
        <v/>
      </c>
      <c r="L48" s="18">
        <f>IF(A48="","",IF(B48="","Case ID needed",IFERROR(IF(VLOOKUP(B48,'Late Rent Cases'!$A$5:$M$104,13,FALSE)="Closed","Closed case",IF(H48="","Set follow-up",IF(H48&lt;TODAY(),"Past due follow-up",IF(H48=TODAY(),"Follow up today","Scheduled")))),"Check case ID")))</f>
        <v/>
      </c>
    </row>
    <row r="49" ht="22" customHeight="1">
      <c r="A49" s="11" t="n"/>
      <c r="B49" s="11" t="n"/>
      <c r="C49" s="13" t="n"/>
      <c r="D49" s="11" t="n"/>
      <c r="E49" s="15" t="n"/>
      <c r="F49" s="13" t="n"/>
      <c r="G49" s="14" t="n"/>
      <c r="H49" s="13" t="n"/>
      <c r="I49" s="11" t="n"/>
      <c r="J49" s="11" t="n"/>
      <c r="K49" s="16">
        <f>IF(A49="","",IF(B49="","Case ID needed",IF(COUNTIF('Late Rent Cases'!$A$5:$A$104,B49)=1,"Matched","Check case ID")))</f>
        <v/>
      </c>
      <c r="L49" s="16">
        <f>IF(A49="","",IF(B49="","Case ID needed",IFERROR(IF(VLOOKUP(B49,'Late Rent Cases'!$A$5:$M$104,13,FALSE)="Closed","Closed case",IF(H49="","Set follow-up",IF(H49&lt;TODAY(),"Past due follow-up",IF(H49=TODAY(),"Follow up today","Scheduled")))),"Check case ID")))</f>
        <v/>
      </c>
    </row>
    <row r="50" ht="22" customHeight="1">
      <c r="A50" s="11" t="n"/>
      <c r="B50" s="11" t="n"/>
      <c r="C50" s="13" t="n"/>
      <c r="D50" s="11" t="n"/>
      <c r="E50" s="15" t="n"/>
      <c r="F50" s="13" t="n"/>
      <c r="G50" s="14" t="n"/>
      <c r="H50" s="13" t="n"/>
      <c r="I50" s="11" t="n"/>
      <c r="J50" s="11" t="n"/>
      <c r="K50" s="18">
        <f>IF(A50="","",IF(B50="","Case ID needed",IF(COUNTIF('Late Rent Cases'!$A$5:$A$104,B50)=1,"Matched","Check case ID")))</f>
        <v/>
      </c>
      <c r="L50" s="18">
        <f>IF(A50="","",IF(B50="","Case ID needed",IFERROR(IF(VLOOKUP(B50,'Late Rent Cases'!$A$5:$M$104,13,FALSE)="Closed","Closed case",IF(H50="","Set follow-up",IF(H50&lt;TODAY(),"Past due follow-up",IF(H50=TODAY(),"Follow up today","Scheduled")))),"Check case ID")))</f>
        <v/>
      </c>
    </row>
    <row r="51" ht="22" customHeight="1">
      <c r="A51" s="11" t="n"/>
      <c r="B51" s="11" t="n"/>
      <c r="C51" s="13" t="n"/>
      <c r="D51" s="11" t="n"/>
      <c r="E51" s="15" t="n"/>
      <c r="F51" s="13" t="n"/>
      <c r="G51" s="14" t="n"/>
      <c r="H51" s="13" t="n"/>
      <c r="I51" s="11" t="n"/>
      <c r="J51" s="11" t="n"/>
      <c r="K51" s="16">
        <f>IF(A51="","",IF(B51="","Case ID needed",IF(COUNTIF('Late Rent Cases'!$A$5:$A$104,B51)=1,"Matched","Check case ID")))</f>
        <v/>
      </c>
      <c r="L51" s="16">
        <f>IF(A51="","",IF(B51="","Case ID needed",IFERROR(IF(VLOOKUP(B51,'Late Rent Cases'!$A$5:$M$104,13,FALSE)="Closed","Closed case",IF(H51="","Set follow-up",IF(H51&lt;TODAY(),"Past due follow-up",IF(H51=TODAY(),"Follow up today","Scheduled")))),"Check case ID")))</f>
        <v/>
      </c>
    </row>
    <row r="52" ht="22" customHeight="1">
      <c r="A52" s="11" t="n"/>
      <c r="B52" s="11" t="n"/>
      <c r="C52" s="13" t="n"/>
      <c r="D52" s="11" t="n"/>
      <c r="E52" s="15" t="n"/>
      <c r="F52" s="13" t="n"/>
      <c r="G52" s="14" t="n"/>
      <c r="H52" s="13" t="n"/>
      <c r="I52" s="11" t="n"/>
      <c r="J52" s="11" t="n"/>
      <c r="K52" s="18">
        <f>IF(A52="","",IF(B52="","Case ID needed",IF(COUNTIF('Late Rent Cases'!$A$5:$A$104,B52)=1,"Matched","Check case ID")))</f>
        <v/>
      </c>
      <c r="L52" s="18">
        <f>IF(A52="","",IF(B52="","Case ID needed",IFERROR(IF(VLOOKUP(B52,'Late Rent Cases'!$A$5:$M$104,13,FALSE)="Closed","Closed case",IF(H52="","Set follow-up",IF(H52&lt;TODAY(),"Past due follow-up",IF(H52=TODAY(),"Follow up today","Scheduled")))),"Check case ID")))</f>
        <v/>
      </c>
    </row>
    <row r="53" ht="22" customHeight="1">
      <c r="A53" s="11" t="n"/>
      <c r="B53" s="11" t="n"/>
      <c r="C53" s="13" t="n"/>
      <c r="D53" s="11" t="n"/>
      <c r="E53" s="15" t="n"/>
      <c r="F53" s="13" t="n"/>
      <c r="G53" s="14" t="n"/>
      <c r="H53" s="13" t="n"/>
      <c r="I53" s="11" t="n"/>
      <c r="J53" s="11" t="n"/>
      <c r="K53" s="16">
        <f>IF(A53="","",IF(B53="","Case ID needed",IF(COUNTIF('Late Rent Cases'!$A$5:$A$104,B53)=1,"Matched","Check case ID")))</f>
        <v/>
      </c>
      <c r="L53" s="16">
        <f>IF(A53="","",IF(B53="","Case ID needed",IFERROR(IF(VLOOKUP(B53,'Late Rent Cases'!$A$5:$M$104,13,FALSE)="Closed","Closed case",IF(H53="","Set follow-up",IF(H53&lt;TODAY(),"Past due follow-up",IF(H53=TODAY(),"Follow up today","Scheduled")))),"Check case ID")))</f>
        <v/>
      </c>
    </row>
    <row r="54" ht="22" customHeight="1">
      <c r="A54" s="11" t="n"/>
      <c r="B54" s="11" t="n"/>
      <c r="C54" s="13" t="n"/>
      <c r="D54" s="11" t="n"/>
      <c r="E54" s="15" t="n"/>
      <c r="F54" s="13" t="n"/>
      <c r="G54" s="14" t="n"/>
      <c r="H54" s="13" t="n"/>
      <c r="I54" s="11" t="n"/>
      <c r="J54" s="11" t="n"/>
      <c r="K54" s="18">
        <f>IF(A54="","",IF(B54="","Case ID needed",IF(COUNTIF('Late Rent Cases'!$A$5:$A$104,B54)=1,"Matched","Check case ID")))</f>
        <v/>
      </c>
      <c r="L54" s="18">
        <f>IF(A54="","",IF(B54="","Case ID needed",IFERROR(IF(VLOOKUP(B54,'Late Rent Cases'!$A$5:$M$104,13,FALSE)="Closed","Closed case",IF(H54="","Set follow-up",IF(H54&lt;TODAY(),"Past due follow-up",IF(H54=TODAY(),"Follow up today","Scheduled")))),"Check case ID")))</f>
        <v/>
      </c>
    </row>
    <row r="55" ht="22" customHeight="1">
      <c r="A55" s="11" t="n"/>
      <c r="B55" s="11" t="n"/>
      <c r="C55" s="13" t="n"/>
      <c r="D55" s="11" t="n"/>
      <c r="E55" s="15" t="n"/>
      <c r="F55" s="13" t="n"/>
      <c r="G55" s="14" t="n"/>
      <c r="H55" s="13" t="n"/>
      <c r="I55" s="11" t="n"/>
      <c r="J55" s="11" t="n"/>
      <c r="K55" s="16">
        <f>IF(A55="","",IF(B55="","Case ID needed",IF(COUNTIF('Late Rent Cases'!$A$5:$A$104,B55)=1,"Matched","Check case ID")))</f>
        <v/>
      </c>
      <c r="L55" s="16">
        <f>IF(A55="","",IF(B55="","Case ID needed",IFERROR(IF(VLOOKUP(B55,'Late Rent Cases'!$A$5:$M$104,13,FALSE)="Closed","Closed case",IF(H55="","Set follow-up",IF(H55&lt;TODAY(),"Past due follow-up",IF(H55=TODAY(),"Follow up today","Scheduled")))),"Check case ID")))</f>
        <v/>
      </c>
    </row>
    <row r="56" ht="22" customHeight="1">
      <c r="A56" s="11" t="n"/>
      <c r="B56" s="11" t="n"/>
      <c r="C56" s="13" t="n"/>
      <c r="D56" s="11" t="n"/>
      <c r="E56" s="15" t="n"/>
      <c r="F56" s="13" t="n"/>
      <c r="G56" s="14" t="n"/>
      <c r="H56" s="13" t="n"/>
      <c r="I56" s="11" t="n"/>
      <c r="J56" s="11" t="n"/>
      <c r="K56" s="18">
        <f>IF(A56="","",IF(B56="","Case ID needed",IF(COUNTIF('Late Rent Cases'!$A$5:$A$104,B56)=1,"Matched","Check case ID")))</f>
        <v/>
      </c>
      <c r="L56" s="18">
        <f>IF(A56="","",IF(B56="","Case ID needed",IFERROR(IF(VLOOKUP(B56,'Late Rent Cases'!$A$5:$M$104,13,FALSE)="Closed","Closed case",IF(H56="","Set follow-up",IF(H56&lt;TODAY(),"Past due follow-up",IF(H56=TODAY(),"Follow up today","Scheduled")))),"Check case ID")))</f>
        <v/>
      </c>
    </row>
    <row r="57" ht="22" customHeight="1">
      <c r="A57" s="11" t="n"/>
      <c r="B57" s="11" t="n"/>
      <c r="C57" s="13" t="n"/>
      <c r="D57" s="11" t="n"/>
      <c r="E57" s="15" t="n"/>
      <c r="F57" s="13" t="n"/>
      <c r="G57" s="14" t="n"/>
      <c r="H57" s="13" t="n"/>
      <c r="I57" s="11" t="n"/>
      <c r="J57" s="11" t="n"/>
      <c r="K57" s="16">
        <f>IF(A57="","",IF(B57="","Case ID needed",IF(COUNTIF('Late Rent Cases'!$A$5:$A$104,B57)=1,"Matched","Check case ID")))</f>
        <v/>
      </c>
      <c r="L57" s="16">
        <f>IF(A57="","",IF(B57="","Case ID needed",IFERROR(IF(VLOOKUP(B57,'Late Rent Cases'!$A$5:$M$104,13,FALSE)="Closed","Closed case",IF(H57="","Set follow-up",IF(H57&lt;TODAY(),"Past due follow-up",IF(H57=TODAY(),"Follow up today","Scheduled")))),"Check case ID")))</f>
        <v/>
      </c>
    </row>
    <row r="58" ht="22" customHeight="1">
      <c r="A58" s="11" t="n"/>
      <c r="B58" s="11" t="n"/>
      <c r="C58" s="13" t="n"/>
      <c r="D58" s="11" t="n"/>
      <c r="E58" s="15" t="n"/>
      <c r="F58" s="13" t="n"/>
      <c r="G58" s="14" t="n"/>
      <c r="H58" s="13" t="n"/>
      <c r="I58" s="11" t="n"/>
      <c r="J58" s="11" t="n"/>
      <c r="K58" s="18">
        <f>IF(A58="","",IF(B58="","Case ID needed",IF(COUNTIF('Late Rent Cases'!$A$5:$A$104,B58)=1,"Matched","Check case ID")))</f>
        <v/>
      </c>
      <c r="L58" s="18">
        <f>IF(A58="","",IF(B58="","Case ID needed",IFERROR(IF(VLOOKUP(B58,'Late Rent Cases'!$A$5:$M$104,13,FALSE)="Closed","Closed case",IF(H58="","Set follow-up",IF(H58&lt;TODAY(),"Past due follow-up",IF(H58=TODAY(),"Follow up today","Scheduled")))),"Check case ID")))</f>
        <v/>
      </c>
    </row>
    <row r="59" ht="22" customHeight="1">
      <c r="A59" s="11" t="n"/>
      <c r="B59" s="11" t="n"/>
      <c r="C59" s="13" t="n"/>
      <c r="D59" s="11" t="n"/>
      <c r="E59" s="15" t="n"/>
      <c r="F59" s="13" t="n"/>
      <c r="G59" s="14" t="n"/>
      <c r="H59" s="13" t="n"/>
      <c r="I59" s="11" t="n"/>
      <c r="J59" s="11" t="n"/>
      <c r="K59" s="16">
        <f>IF(A59="","",IF(B59="","Case ID needed",IF(COUNTIF('Late Rent Cases'!$A$5:$A$104,B59)=1,"Matched","Check case ID")))</f>
        <v/>
      </c>
      <c r="L59" s="16">
        <f>IF(A59="","",IF(B59="","Case ID needed",IFERROR(IF(VLOOKUP(B59,'Late Rent Cases'!$A$5:$M$104,13,FALSE)="Closed","Closed case",IF(H59="","Set follow-up",IF(H59&lt;TODAY(),"Past due follow-up",IF(H59=TODAY(),"Follow up today","Scheduled")))),"Check case ID")))</f>
        <v/>
      </c>
    </row>
    <row r="60" ht="22" customHeight="1">
      <c r="A60" s="11" t="n"/>
      <c r="B60" s="11" t="n"/>
      <c r="C60" s="13" t="n"/>
      <c r="D60" s="11" t="n"/>
      <c r="E60" s="15" t="n"/>
      <c r="F60" s="13" t="n"/>
      <c r="G60" s="14" t="n"/>
      <c r="H60" s="13" t="n"/>
      <c r="I60" s="11" t="n"/>
      <c r="J60" s="11" t="n"/>
      <c r="K60" s="18">
        <f>IF(A60="","",IF(B60="","Case ID needed",IF(COUNTIF('Late Rent Cases'!$A$5:$A$104,B60)=1,"Matched","Check case ID")))</f>
        <v/>
      </c>
      <c r="L60" s="18">
        <f>IF(A60="","",IF(B60="","Case ID needed",IFERROR(IF(VLOOKUP(B60,'Late Rent Cases'!$A$5:$M$104,13,FALSE)="Closed","Closed case",IF(H60="","Set follow-up",IF(H60&lt;TODAY(),"Past due follow-up",IF(H60=TODAY(),"Follow up today","Scheduled")))),"Check case ID")))</f>
        <v/>
      </c>
    </row>
    <row r="61" ht="22" customHeight="1">
      <c r="A61" s="11" t="n"/>
      <c r="B61" s="11" t="n"/>
      <c r="C61" s="13" t="n"/>
      <c r="D61" s="11" t="n"/>
      <c r="E61" s="15" t="n"/>
      <c r="F61" s="13" t="n"/>
      <c r="G61" s="14" t="n"/>
      <c r="H61" s="13" t="n"/>
      <c r="I61" s="11" t="n"/>
      <c r="J61" s="11" t="n"/>
      <c r="K61" s="16">
        <f>IF(A61="","",IF(B61="","Case ID needed",IF(COUNTIF('Late Rent Cases'!$A$5:$A$104,B61)=1,"Matched","Check case ID")))</f>
        <v/>
      </c>
      <c r="L61" s="16">
        <f>IF(A61="","",IF(B61="","Case ID needed",IFERROR(IF(VLOOKUP(B61,'Late Rent Cases'!$A$5:$M$104,13,FALSE)="Closed","Closed case",IF(H61="","Set follow-up",IF(H61&lt;TODAY(),"Past due follow-up",IF(H61=TODAY(),"Follow up today","Scheduled")))),"Check case ID")))</f>
        <v/>
      </c>
    </row>
    <row r="62" ht="22" customHeight="1">
      <c r="A62" s="11" t="n"/>
      <c r="B62" s="11" t="n"/>
      <c r="C62" s="13" t="n"/>
      <c r="D62" s="11" t="n"/>
      <c r="E62" s="15" t="n"/>
      <c r="F62" s="13" t="n"/>
      <c r="G62" s="14" t="n"/>
      <c r="H62" s="13" t="n"/>
      <c r="I62" s="11" t="n"/>
      <c r="J62" s="11" t="n"/>
      <c r="K62" s="18">
        <f>IF(A62="","",IF(B62="","Case ID needed",IF(COUNTIF('Late Rent Cases'!$A$5:$A$104,B62)=1,"Matched","Check case ID")))</f>
        <v/>
      </c>
      <c r="L62" s="18">
        <f>IF(A62="","",IF(B62="","Case ID needed",IFERROR(IF(VLOOKUP(B62,'Late Rent Cases'!$A$5:$M$104,13,FALSE)="Closed","Closed case",IF(H62="","Set follow-up",IF(H62&lt;TODAY(),"Past due follow-up",IF(H62=TODAY(),"Follow up today","Scheduled")))),"Check case ID")))</f>
        <v/>
      </c>
    </row>
    <row r="63" ht="22" customHeight="1">
      <c r="A63" s="11" t="n"/>
      <c r="B63" s="11" t="n"/>
      <c r="C63" s="13" t="n"/>
      <c r="D63" s="11" t="n"/>
      <c r="E63" s="15" t="n"/>
      <c r="F63" s="13" t="n"/>
      <c r="G63" s="14" t="n"/>
      <c r="H63" s="13" t="n"/>
      <c r="I63" s="11" t="n"/>
      <c r="J63" s="11" t="n"/>
      <c r="K63" s="16">
        <f>IF(A63="","",IF(B63="","Case ID needed",IF(COUNTIF('Late Rent Cases'!$A$5:$A$104,B63)=1,"Matched","Check case ID")))</f>
        <v/>
      </c>
      <c r="L63" s="16">
        <f>IF(A63="","",IF(B63="","Case ID needed",IFERROR(IF(VLOOKUP(B63,'Late Rent Cases'!$A$5:$M$104,13,FALSE)="Closed","Closed case",IF(H63="","Set follow-up",IF(H63&lt;TODAY(),"Past due follow-up",IF(H63=TODAY(),"Follow up today","Scheduled")))),"Check case ID")))</f>
        <v/>
      </c>
    </row>
    <row r="64" ht="22" customHeight="1">
      <c r="A64" s="11" t="n"/>
      <c r="B64" s="11" t="n"/>
      <c r="C64" s="13" t="n"/>
      <c r="D64" s="11" t="n"/>
      <c r="E64" s="15" t="n"/>
      <c r="F64" s="13" t="n"/>
      <c r="G64" s="14" t="n"/>
      <c r="H64" s="13" t="n"/>
      <c r="I64" s="11" t="n"/>
      <c r="J64" s="11" t="n"/>
      <c r="K64" s="18">
        <f>IF(A64="","",IF(B64="","Case ID needed",IF(COUNTIF('Late Rent Cases'!$A$5:$A$104,B64)=1,"Matched","Check case ID")))</f>
        <v/>
      </c>
      <c r="L64" s="18">
        <f>IF(A64="","",IF(B64="","Case ID needed",IFERROR(IF(VLOOKUP(B64,'Late Rent Cases'!$A$5:$M$104,13,FALSE)="Closed","Closed case",IF(H64="","Set follow-up",IF(H64&lt;TODAY(),"Past due follow-up",IF(H64=TODAY(),"Follow up today","Scheduled")))),"Check case ID")))</f>
        <v/>
      </c>
    </row>
    <row r="65" ht="22" customHeight="1">
      <c r="A65" s="11" t="n"/>
      <c r="B65" s="11" t="n"/>
      <c r="C65" s="13" t="n"/>
      <c r="D65" s="11" t="n"/>
      <c r="E65" s="15" t="n"/>
      <c r="F65" s="13" t="n"/>
      <c r="G65" s="14" t="n"/>
      <c r="H65" s="13" t="n"/>
      <c r="I65" s="11" t="n"/>
      <c r="J65" s="11" t="n"/>
      <c r="K65" s="16">
        <f>IF(A65="","",IF(B65="","Case ID needed",IF(COUNTIF('Late Rent Cases'!$A$5:$A$104,B65)=1,"Matched","Check case ID")))</f>
        <v/>
      </c>
      <c r="L65" s="16">
        <f>IF(A65="","",IF(B65="","Case ID needed",IFERROR(IF(VLOOKUP(B65,'Late Rent Cases'!$A$5:$M$104,13,FALSE)="Closed","Closed case",IF(H65="","Set follow-up",IF(H65&lt;TODAY(),"Past due follow-up",IF(H65=TODAY(),"Follow up today","Scheduled")))),"Check case ID")))</f>
        <v/>
      </c>
    </row>
    <row r="66" ht="22" customHeight="1">
      <c r="A66" s="11" t="n"/>
      <c r="B66" s="11" t="n"/>
      <c r="C66" s="13" t="n"/>
      <c r="D66" s="11" t="n"/>
      <c r="E66" s="15" t="n"/>
      <c r="F66" s="13" t="n"/>
      <c r="G66" s="14" t="n"/>
      <c r="H66" s="13" t="n"/>
      <c r="I66" s="11" t="n"/>
      <c r="J66" s="11" t="n"/>
      <c r="K66" s="18">
        <f>IF(A66="","",IF(B66="","Case ID needed",IF(COUNTIF('Late Rent Cases'!$A$5:$A$104,B66)=1,"Matched","Check case ID")))</f>
        <v/>
      </c>
      <c r="L66" s="18">
        <f>IF(A66="","",IF(B66="","Case ID needed",IFERROR(IF(VLOOKUP(B66,'Late Rent Cases'!$A$5:$M$104,13,FALSE)="Closed","Closed case",IF(H66="","Set follow-up",IF(H66&lt;TODAY(),"Past due follow-up",IF(H66=TODAY(),"Follow up today","Scheduled")))),"Check case ID")))</f>
        <v/>
      </c>
    </row>
    <row r="67" ht="22" customHeight="1">
      <c r="A67" s="11" t="n"/>
      <c r="B67" s="11" t="n"/>
      <c r="C67" s="13" t="n"/>
      <c r="D67" s="11" t="n"/>
      <c r="E67" s="15" t="n"/>
      <c r="F67" s="13" t="n"/>
      <c r="G67" s="14" t="n"/>
      <c r="H67" s="13" t="n"/>
      <c r="I67" s="11" t="n"/>
      <c r="J67" s="11" t="n"/>
      <c r="K67" s="16">
        <f>IF(A67="","",IF(B67="","Case ID needed",IF(COUNTIF('Late Rent Cases'!$A$5:$A$104,B67)=1,"Matched","Check case ID")))</f>
        <v/>
      </c>
      <c r="L67" s="16">
        <f>IF(A67="","",IF(B67="","Case ID needed",IFERROR(IF(VLOOKUP(B67,'Late Rent Cases'!$A$5:$M$104,13,FALSE)="Closed","Closed case",IF(H67="","Set follow-up",IF(H67&lt;TODAY(),"Past due follow-up",IF(H67=TODAY(),"Follow up today","Scheduled")))),"Check case ID")))</f>
        <v/>
      </c>
    </row>
    <row r="68" ht="22" customHeight="1">
      <c r="A68" s="11" t="n"/>
      <c r="B68" s="11" t="n"/>
      <c r="C68" s="13" t="n"/>
      <c r="D68" s="11" t="n"/>
      <c r="E68" s="15" t="n"/>
      <c r="F68" s="13" t="n"/>
      <c r="G68" s="14" t="n"/>
      <c r="H68" s="13" t="n"/>
      <c r="I68" s="11" t="n"/>
      <c r="J68" s="11" t="n"/>
      <c r="K68" s="18">
        <f>IF(A68="","",IF(B68="","Case ID needed",IF(COUNTIF('Late Rent Cases'!$A$5:$A$104,B68)=1,"Matched","Check case ID")))</f>
        <v/>
      </c>
      <c r="L68" s="18">
        <f>IF(A68="","",IF(B68="","Case ID needed",IFERROR(IF(VLOOKUP(B68,'Late Rent Cases'!$A$5:$M$104,13,FALSE)="Closed","Closed case",IF(H68="","Set follow-up",IF(H68&lt;TODAY(),"Past due follow-up",IF(H68=TODAY(),"Follow up today","Scheduled")))),"Check case ID")))</f>
        <v/>
      </c>
    </row>
    <row r="69" ht="22" customHeight="1">
      <c r="A69" s="11" t="n"/>
      <c r="B69" s="11" t="n"/>
      <c r="C69" s="13" t="n"/>
      <c r="D69" s="11" t="n"/>
      <c r="E69" s="15" t="n"/>
      <c r="F69" s="13" t="n"/>
      <c r="G69" s="14" t="n"/>
      <c r="H69" s="13" t="n"/>
      <c r="I69" s="11" t="n"/>
      <c r="J69" s="11" t="n"/>
      <c r="K69" s="16">
        <f>IF(A69="","",IF(B69="","Case ID needed",IF(COUNTIF('Late Rent Cases'!$A$5:$A$104,B69)=1,"Matched","Check case ID")))</f>
        <v/>
      </c>
      <c r="L69" s="16">
        <f>IF(A69="","",IF(B69="","Case ID needed",IFERROR(IF(VLOOKUP(B69,'Late Rent Cases'!$A$5:$M$104,13,FALSE)="Closed","Closed case",IF(H69="","Set follow-up",IF(H69&lt;TODAY(),"Past due follow-up",IF(H69=TODAY(),"Follow up today","Scheduled")))),"Check case ID")))</f>
        <v/>
      </c>
    </row>
    <row r="70" ht="22" customHeight="1">
      <c r="A70" s="11" t="n"/>
      <c r="B70" s="11" t="n"/>
      <c r="C70" s="13" t="n"/>
      <c r="D70" s="11" t="n"/>
      <c r="E70" s="15" t="n"/>
      <c r="F70" s="13" t="n"/>
      <c r="G70" s="14" t="n"/>
      <c r="H70" s="13" t="n"/>
      <c r="I70" s="11" t="n"/>
      <c r="J70" s="11" t="n"/>
      <c r="K70" s="18">
        <f>IF(A70="","",IF(B70="","Case ID needed",IF(COUNTIF('Late Rent Cases'!$A$5:$A$104,B70)=1,"Matched","Check case ID")))</f>
        <v/>
      </c>
      <c r="L70" s="18">
        <f>IF(A70="","",IF(B70="","Case ID needed",IFERROR(IF(VLOOKUP(B70,'Late Rent Cases'!$A$5:$M$104,13,FALSE)="Closed","Closed case",IF(H70="","Set follow-up",IF(H70&lt;TODAY(),"Past due follow-up",IF(H70=TODAY(),"Follow up today","Scheduled")))),"Check case ID")))</f>
        <v/>
      </c>
    </row>
    <row r="71" ht="22" customHeight="1">
      <c r="A71" s="11" t="n"/>
      <c r="B71" s="11" t="n"/>
      <c r="C71" s="13" t="n"/>
      <c r="D71" s="11" t="n"/>
      <c r="E71" s="15" t="n"/>
      <c r="F71" s="13" t="n"/>
      <c r="G71" s="14" t="n"/>
      <c r="H71" s="13" t="n"/>
      <c r="I71" s="11" t="n"/>
      <c r="J71" s="11" t="n"/>
      <c r="K71" s="16">
        <f>IF(A71="","",IF(B71="","Case ID needed",IF(COUNTIF('Late Rent Cases'!$A$5:$A$104,B71)=1,"Matched","Check case ID")))</f>
        <v/>
      </c>
      <c r="L71" s="16">
        <f>IF(A71="","",IF(B71="","Case ID needed",IFERROR(IF(VLOOKUP(B71,'Late Rent Cases'!$A$5:$M$104,13,FALSE)="Closed","Closed case",IF(H71="","Set follow-up",IF(H71&lt;TODAY(),"Past due follow-up",IF(H71=TODAY(),"Follow up today","Scheduled")))),"Check case ID")))</f>
        <v/>
      </c>
    </row>
    <row r="72" ht="22" customHeight="1">
      <c r="A72" s="11" t="n"/>
      <c r="B72" s="11" t="n"/>
      <c r="C72" s="13" t="n"/>
      <c r="D72" s="11" t="n"/>
      <c r="E72" s="15" t="n"/>
      <c r="F72" s="13" t="n"/>
      <c r="G72" s="14" t="n"/>
      <c r="H72" s="13" t="n"/>
      <c r="I72" s="11" t="n"/>
      <c r="J72" s="11" t="n"/>
      <c r="K72" s="18">
        <f>IF(A72="","",IF(B72="","Case ID needed",IF(COUNTIF('Late Rent Cases'!$A$5:$A$104,B72)=1,"Matched","Check case ID")))</f>
        <v/>
      </c>
      <c r="L72" s="18">
        <f>IF(A72="","",IF(B72="","Case ID needed",IFERROR(IF(VLOOKUP(B72,'Late Rent Cases'!$A$5:$M$104,13,FALSE)="Closed","Closed case",IF(H72="","Set follow-up",IF(H72&lt;TODAY(),"Past due follow-up",IF(H72=TODAY(),"Follow up today","Scheduled")))),"Check case ID")))</f>
        <v/>
      </c>
    </row>
    <row r="73" ht="22" customHeight="1">
      <c r="A73" s="11" t="n"/>
      <c r="B73" s="11" t="n"/>
      <c r="C73" s="13" t="n"/>
      <c r="D73" s="11" t="n"/>
      <c r="E73" s="15" t="n"/>
      <c r="F73" s="13" t="n"/>
      <c r="G73" s="14" t="n"/>
      <c r="H73" s="13" t="n"/>
      <c r="I73" s="11" t="n"/>
      <c r="J73" s="11" t="n"/>
      <c r="K73" s="16">
        <f>IF(A73="","",IF(B73="","Case ID needed",IF(COUNTIF('Late Rent Cases'!$A$5:$A$104,B73)=1,"Matched","Check case ID")))</f>
        <v/>
      </c>
      <c r="L73" s="16">
        <f>IF(A73="","",IF(B73="","Case ID needed",IFERROR(IF(VLOOKUP(B73,'Late Rent Cases'!$A$5:$M$104,13,FALSE)="Closed","Closed case",IF(H73="","Set follow-up",IF(H73&lt;TODAY(),"Past due follow-up",IF(H73=TODAY(),"Follow up today","Scheduled")))),"Check case ID")))</f>
        <v/>
      </c>
    </row>
    <row r="74" ht="22" customHeight="1">
      <c r="A74" s="11" t="n"/>
      <c r="B74" s="11" t="n"/>
      <c r="C74" s="13" t="n"/>
      <c r="D74" s="11" t="n"/>
      <c r="E74" s="15" t="n"/>
      <c r="F74" s="13" t="n"/>
      <c r="G74" s="14" t="n"/>
      <c r="H74" s="13" t="n"/>
      <c r="I74" s="11" t="n"/>
      <c r="J74" s="11" t="n"/>
      <c r="K74" s="18">
        <f>IF(A74="","",IF(B74="","Case ID needed",IF(COUNTIF('Late Rent Cases'!$A$5:$A$104,B74)=1,"Matched","Check case ID")))</f>
        <v/>
      </c>
      <c r="L74" s="18">
        <f>IF(A74="","",IF(B74="","Case ID needed",IFERROR(IF(VLOOKUP(B74,'Late Rent Cases'!$A$5:$M$104,13,FALSE)="Closed","Closed case",IF(H74="","Set follow-up",IF(H74&lt;TODAY(),"Past due follow-up",IF(H74=TODAY(),"Follow up today","Scheduled")))),"Check case ID")))</f>
        <v/>
      </c>
    </row>
    <row r="75" ht="22" customHeight="1">
      <c r="A75" s="11" t="n"/>
      <c r="B75" s="11" t="n"/>
      <c r="C75" s="13" t="n"/>
      <c r="D75" s="11" t="n"/>
      <c r="E75" s="15" t="n"/>
      <c r="F75" s="13" t="n"/>
      <c r="G75" s="14" t="n"/>
      <c r="H75" s="13" t="n"/>
      <c r="I75" s="11" t="n"/>
      <c r="J75" s="11" t="n"/>
      <c r="K75" s="16">
        <f>IF(A75="","",IF(B75="","Case ID needed",IF(COUNTIF('Late Rent Cases'!$A$5:$A$104,B75)=1,"Matched","Check case ID")))</f>
        <v/>
      </c>
      <c r="L75" s="16">
        <f>IF(A75="","",IF(B75="","Case ID needed",IFERROR(IF(VLOOKUP(B75,'Late Rent Cases'!$A$5:$M$104,13,FALSE)="Closed","Closed case",IF(H75="","Set follow-up",IF(H75&lt;TODAY(),"Past due follow-up",IF(H75=TODAY(),"Follow up today","Scheduled")))),"Check case ID")))</f>
        <v/>
      </c>
    </row>
    <row r="76" ht="22" customHeight="1">
      <c r="A76" s="11" t="n"/>
      <c r="B76" s="11" t="n"/>
      <c r="C76" s="13" t="n"/>
      <c r="D76" s="11" t="n"/>
      <c r="E76" s="15" t="n"/>
      <c r="F76" s="13" t="n"/>
      <c r="G76" s="14" t="n"/>
      <c r="H76" s="13" t="n"/>
      <c r="I76" s="11" t="n"/>
      <c r="J76" s="11" t="n"/>
      <c r="K76" s="18">
        <f>IF(A76="","",IF(B76="","Case ID needed",IF(COUNTIF('Late Rent Cases'!$A$5:$A$104,B76)=1,"Matched","Check case ID")))</f>
        <v/>
      </c>
      <c r="L76" s="18">
        <f>IF(A76="","",IF(B76="","Case ID needed",IFERROR(IF(VLOOKUP(B76,'Late Rent Cases'!$A$5:$M$104,13,FALSE)="Closed","Closed case",IF(H76="","Set follow-up",IF(H76&lt;TODAY(),"Past due follow-up",IF(H76=TODAY(),"Follow up today","Scheduled")))),"Check case ID")))</f>
        <v/>
      </c>
    </row>
    <row r="77" ht="22" customHeight="1">
      <c r="A77" s="11" t="n"/>
      <c r="B77" s="11" t="n"/>
      <c r="C77" s="13" t="n"/>
      <c r="D77" s="11" t="n"/>
      <c r="E77" s="15" t="n"/>
      <c r="F77" s="13" t="n"/>
      <c r="G77" s="14" t="n"/>
      <c r="H77" s="13" t="n"/>
      <c r="I77" s="11" t="n"/>
      <c r="J77" s="11" t="n"/>
      <c r="K77" s="16">
        <f>IF(A77="","",IF(B77="","Case ID needed",IF(COUNTIF('Late Rent Cases'!$A$5:$A$104,B77)=1,"Matched","Check case ID")))</f>
        <v/>
      </c>
      <c r="L77" s="16">
        <f>IF(A77="","",IF(B77="","Case ID needed",IFERROR(IF(VLOOKUP(B77,'Late Rent Cases'!$A$5:$M$104,13,FALSE)="Closed","Closed case",IF(H77="","Set follow-up",IF(H77&lt;TODAY(),"Past due follow-up",IF(H77=TODAY(),"Follow up today","Scheduled")))),"Check case ID")))</f>
        <v/>
      </c>
    </row>
    <row r="78" ht="22" customHeight="1">
      <c r="A78" s="11" t="n"/>
      <c r="B78" s="11" t="n"/>
      <c r="C78" s="13" t="n"/>
      <c r="D78" s="11" t="n"/>
      <c r="E78" s="15" t="n"/>
      <c r="F78" s="13" t="n"/>
      <c r="G78" s="14" t="n"/>
      <c r="H78" s="13" t="n"/>
      <c r="I78" s="11" t="n"/>
      <c r="J78" s="11" t="n"/>
      <c r="K78" s="18">
        <f>IF(A78="","",IF(B78="","Case ID needed",IF(COUNTIF('Late Rent Cases'!$A$5:$A$104,B78)=1,"Matched","Check case ID")))</f>
        <v/>
      </c>
      <c r="L78" s="18">
        <f>IF(A78="","",IF(B78="","Case ID needed",IFERROR(IF(VLOOKUP(B78,'Late Rent Cases'!$A$5:$M$104,13,FALSE)="Closed","Closed case",IF(H78="","Set follow-up",IF(H78&lt;TODAY(),"Past due follow-up",IF(H78=TODAY(),"Follow up today","Scheduled")))),"Check case ID")))</f>
        <v/>
      </c>
    </row>
    <row r="79" ht="22" customHeight="1">
      <c r="A79" s="11" t="n"/>
      <c r="B79" s="11" t="n"/>
      <c r="C79" s="13" t="n"/>
      <c r="D79" s="11" t="n"/>
      <c r="E79" s="15" t="n"/>
      <c r="F79" s="13" t="n"/>
      <c r="G79" s="14" t="n"/>
      <c r="H79" s="13" t="n"/>
      <c r="I79" s="11" t="n"/>
      <c r="J79" s="11" t="n"/>
      <c r="K79" s="16">
        <f>IF(A79="","",IF(B79="","Case ID needed",IF(COUNTIF('Late Rent Cases'!$A$5:$A$104,B79)=1,"Matched","Check case ID")))</f>
        <v/>
      </c>
      <c r="L79" s="16">
        <f>IF(A79="","",IF(B79="","Case ID needed",IFERROR(IF(VLOOKUP(B79,'Late Rent Cases'!$A$5:$M$104,13,FALSE)="Closed","Closed case",IF(H79="","Set follow-up",IF(H79&lt;TODAY(),"Past due follow-up",IF(H79=TODAY(),"Follow up today","Scheduled")))),"Check case ID")))</f>
        <v/>
      </c>
    </row>
    <row r="80" ht="22" customHeight="1">
      <c r="A80" s="11" t="n"/>
      <c r="B80" s="11" t="n"/>
      <c r="C80" s="13" t="n"/>
      <c r="D80" s="11" t="n"/>
      <c r="E80" s="15" t="n"/>
      <c r="F80" s="13" t="n"/>
      <c r="G80" s="14" t="n"/>
      <c r="H80" s="13" t="n"/>
      <c r="I80" s="11" t="n"/>
      <c r="J80" s="11" t="n"/>
      <c r="K80" s="18">
        <f>IF(A80="","",IF(B80="","Case ID needed",IF(COUNTIF('Late Rent Cases'!$A$5:$A$104,B80)=1,"Matched","Check case ID")))</f>
        <v/>
      </c>
      <c r="L80" s="18">
        <f>IF(A80="","",IF(B80="","Case ID needed",IFERROR(IF(VLOOKUP(B80,'Late Rent Cases'!$A$5:$M$104,13,FALSE)="Closed","Closed case",IF(H80="","Set follow-up",IF(H80&lt;TODAY(),"Past due follow-up",IF(H80=TODAY(),"Follow up today","Scheduled")))),"Check case ID")))</f>
        <v/>
      </c>
    </row>
    <row r="81" ht="22" customHeight="1">
      <c r="A81" s="11" t="n"/>
      <c r="B81" s="11" t="n"/>
      <c r="C81" s="13" t="n"/>
      <c r="D81" s="11" t="n"/>
      <c r="E81" s="15" t="n"/>
      <c r="F81" s="13" t="n"/>
      <c r="G81" s="14" t="n"/>
      <c r="H81" s="13" t="n"/>
      <c r="I81" s="11" t="n"/>
      <c r="J81" s="11" t="n"/>
      <c r="K81" s="16">
        <f>IF(A81="","",IF(B81="","Case ID needed",IF(COUNTIF('Late Rent Cases'!$A$5:$A$104,B81)=1,"Matched","Check case ID")))</f>
        <v/>
      </c>
      <c r="L81" s="16">
        <f>IF(A81="","",IF(B81="","Case ID needed",IFERROR(IF(VLOOKUP(B81,'Late Rent Cases'!$A$5:$M$104,13,FALSE)="Closed","Closed case",IF(H81="","Set follow-up",IF(H81&lt;TODAY(),"Past due follow-up",IF(H81=TODAY(),"Follow up today","Scheduled")))),"Check case ID")))</f>
        <v/>
      </c>
    </row>
    <row r="82" ht="22" customHeight="1">
      <c r="A82" s="11" t="n"/>
      <c r="B82" s="11" t="n"/>
      <c r="C82" s="13" t="n"/>
      <c r="D82" s="11" t="n"/>
      <c r="E82" s="15" t="n"/>
      <c r="F82" s="13" t="n"/>
      <c r="G82" s="14" t="n"/>
      <c r="H82" s="13" t="n"/>
      <c r="I82" s="11" t="n"/>
      <c r="J82" s="11" t="n"/>
      <c r="K82" s="18">
        <f>IF(A82="","",IF(B82="","Case ID needed",IF(COUNTIF('Late Rent Cases'!$A$5:$A$104,B82)=1,"Matched","Check case ID")))</f>
        <v/>
      </c>
      <c r="L82" s="18">
        <f>IF(A82="","",IF(B82="","Case ID needed",IFERROR(IF(VLOOKUP(B82,'Late Rent Cases'!$A$5:$M$104,13,FALSE)="Closed","Closed case",IF(H82="","Set follow-up",IF(H82&lt;TODAY(),"Past due follow-up",IF(H82=TODAY(),"Follow up today","Scheduled")))),"Check case ID")))</f>
        <v/>
      </c>
    </row>
    <row r="83" ht="22" customHeight="1">
      <c r="A83" s="11" t="n"/>
      <c r="B83" s="11" t="n"/>
      <c r="C83" s="13" t="n"/>
      <c r="D83" s="11" t="n"/>
      <c r="E83" s="15" t="n"/>
      <c r="F83" s="13" t="n"/>
      <c r="G83" s="14" t="n"/>
      <c r="H83" s="13" t="n"/>
      <c r="I83" s="11" t="n"/>
      <c r="J83" s="11" t="n"/>
      <c r="K83" s="16">
        <f>IF(A83="","",IF(B83="","Case ID needed",IF(COUNTIF('Late Rent Cases'!$A$5:$A$104,B83)=1,"Matched","Check case ID")))</f>
        <v/>
      </c>
      <c r="L83" s="16">
        <f>IF(A83="","",IF(B83="","Case ID needed",IFERROR(IF(VLOOKUP(B83,'Late Rent Cases'!$A$5:$M$104,13,FALSE)="Closed","Closed case",IF(H83="","Set follow-up",IF(H83&lt;TODAY(),"Past due follow-up",IF(H83=TODAY(),"Follow up today","Scheduled")))),"Check case ID")))</f>
        <v/>
      </c>
    </row>
    <row r="84" ht="22" customHeight="1">
      <c r="A84" s="11" t="n"/>
      <c r="B84" s="11" t="n"/>
      <c r="C84" s="13" t="n"/>
      <c r="D84" s="11" t="n"/>
      <c r="E84" s="15" t="n"/>
      <c r="F84" s="13" t="n"/>
      <c r="G84" s="14" t="n"/>
      <c r="H84" s="13" t="n"/>
      <c r="I84" s="11" t="n"/>
      <c r="J84" s="11" t="n"/>
      <c r="K84" s="18">
        <f>IF(A84="","",IF(B84="","Case ID needed",IF(COUNTIF('Late Rent Cases'!$A$5:$A$104,B84)=1,"Matched","Check case ID")))</f>
        <v/>
      </c>
      <c r="L84" s="18">
        <f>IF(A84="","",IF(B84="","Case ID needed",IFERROR(IF(VLOOKUP(B84,'Late Rent Cases'!$A$5:$M$104,13,FALSE)="Closed","Closed case",IF(H84="","Set follow-up",IF(H84&lt;TODAY(),"Past due follow-up",IF(H84=TODAY(),"Follow up today","Scheduled")))),"Check case ID")))</f>
        <v/>
      </c>
    </row>
    <row r="85" ht="22" customHeight="1">
      <c r="A85" s="11" t="n"/>
      <c r="B85" s="11" t="n"/>
      <c r="C85" s="13" t="n"/>
      <c r="D85" s="11" t="n"/>
      <c r="E85" s="15" t="n"/>
      <c r="F85" s="13" t="n"/>
      <c r="G85" s="14" t="n"/>
      <c r="H85" s="13" t="n"/>
      <c r="I85" s="11" t="n"/>
      <c r="J85" s="11" t="n"/>
      <c r="K85" s="16">
        <f>IF(A85="","",IF(B85="","Case ID needed",IF(COUNTIF('Late Rent Cases'!$A$5:$A$104,B85)=1,"Matched","Check case ID")))</f>
        <v/>
      </c>
      <c r="L85" s="16">
        <f>IF(A85="","",IF(B85="","Case ID needed",IFERROR(IF(VLOOKUP(B85,'Late Rent Cases'!$A$5:$M$104,13,FALSE)="Closed","Closed case",IF(H85="","Set follow-up",IF(H85&lt;TODAY(),"Past due follow-up",IF(H85=TODAY(),"Follow up today","Scheduled")))),"Check case ID")))</f>
        <v/>
      </c>
    </row>
    <row r="86" ht="22" customHeight="1">
      <c r="A86" s="11" t="n"/>
      <c r="B86" s="11" t="n"/>
      <c r="C86" s="13" t="n"/>
      <c r="D86" s="11" t="n"/>
      <c r="E86" s="15" t="n"/>
      <c r="F86" s="13" t="n"/>
      <c r="G86" s="14" t="n"/>
      <c r="H86" s="13" t="n"/>
      <c r="I86" s="11" t="n"/>
      <c r="J86" s="11" t="n"/>
      <c r="K86" s="18">
        <f>IF(A86="","",IF(B86="","Case ID needed",IF(COUNTIF('Late Rent Cases'!$A$5:$A$104,B86)=1,"Matched","Check case ID")))</f>
        <v/>
      </c>
      <c r="L86" s="18">
        <f>IF(A86="","",IF(B86="","Case ID needed",IFERROR(IF(VLOOKUP(B86,'Late Rent Cases'!$A$5:$M$104,13,FALSE)="Closed","Closed case",IF(H86="","Set follow-up",IF(H86&lt;TODAY(),"Past due follow-up",IF(H86=TODAY(),"Follow up today","Scheduled")))),"Check case ID")))</f>
        <v/>
      </c>
    </row>
    <row r="87" ht="22" customHeight="1">
      <c r="A87" s="11" t="n"/>
      <c r="B87" s="11" t="n"/>
      <c r="C87" s="13" t="n"/>
      <c r="D87" s="11" t="n"/>
      <c r="E87" s="15" t="n"/>
      <c r="F87" s="13" t="n"/>
      <c r="G87" s="14" t="n"/>
      <c r="H87" s="13" t="n"/>
      <c r="I87" s="11" t="n"/>
      <c r="J87" s="11" t="n"/>
      <c r="K87" s="16">
        <f>IF(A87="","",IF(B87="","Case ID needed",IF(COUNTIF('Late Rent Cases'!$A$5:$A$104,B87)=1,"Matched","Check case ID")))</f>
        <v/>
      </c>
      <c r="L87" s="16">
        <f>IF(A87="","",IF(B87="","Case ID needed",IFERROR(IF(VLOOKUP(B87,'Late Rent Cases'!$A$5:$M$104,13,FALSE)="Closed","Closed case",IF(H87="","Set follow-up",IF(H87&lt;TODAY(),"Past due follow-up",IF(H87=TODAY(),"Follow up today","Scheduled")))),"Check case ID")))</f>
        <v/>
      </c>
    </row>
    <row r="88" ht="22" customHeight="1">
      <c r="A88" s="11" t="n"/>
      <c r="B88" s="11" t="n"/>
      <c r="C88" s="13" t="n"/>
      <c r="D88" s="11" t="n"/>
      <c r="E88" s="15" t="n"/>
      <c r="F88" s="13" t="n"/>
      <c r="G88" s="14" t="n"/>
      <c r="H88" s="13" t="n"/>
      <c r="I88" s="11" t="n"/>
      <c r="J88" s="11" t="n"/>
      <c r="K88" s="18">
        <f>IF(A88="","",IF(B88="","Case ID needed",IF(COUNTIF('Late Rent Cases'!$A$5:$A$104,B88)=1,"Matched","Check case ID")))</f>
        <v/>
      </c>
      <c r="L88" s="18">
        <f>IF(A88="","",IF(B88="","Case ID needed",IFERROR(IF(VLOOKUP(B88,'Late Rent Cases'!$A$5:$M$104,13,FALSE)="Closed","Closed case",IF(H88="","Set follow-up",IF(H88&lt;TODAY(),"Past due follow-up",IF(H88=TODAY(),"Follow up today","Scheduled")))),"Check case ID")))</f>
        <v/>
      </c>
    </row>
    <row r="89" ht="22" customHeight="1">
      <c r="A89" s="11" t="n"/>
      <c r="B89" s="11" t="n"/>
      <c r="C89" s="13" t="n"/>
      <c r="D89" s="11" t="n"/>
      <c r="E89" s="15" t="n"/>
      <c r="F89" s="13" t="n"/>
      <c r="G89" s="14" t="n"/>
      <c r="H89" s="13" t="n"/>
      <c r="I89" s="11" t="n"/>
      <c r="J89" s="11" t="n"/>
      <c r="K89" s="16">
        <f>IF(A89="","",IF(B89="","Case ID needed",IF(COUNTIF('Late Rent Cases'!$A$5:$A$104,B89)=1,"Matched","Check case ID")))</f>
        <v/>
      </c>
      <c r="L89" s="16">
        <f>IF(A89="","",IF(B89="","Case ID needed",IFERROR(IF(VLOOKUP(B89,'Late Rent Cases'!$A$5:$M$104,13,FALSE)="Closed","Closed case",IF(H89="","Set follow-up",IF(H89&lt;TODAY(),"Past due follow-up",IF(H89=TODAY(),"Follow up today","Scheduled")))),"Check case ID")))</f>
        <v/>
      </c>
    </row>
    <row r="90" ht="22" customHeight="1">
      <c r="A90" s="11" t="n"/>
      <c r="B90" s="11" t="n"/>
      <c r="C90" s="13" t="n"/>
      <c r="D90" s="11" t="n"/>
      <c r="E90" s="15" t="n"/>
      <c r="F90" s="13" t="n"/>
      <c r="G90" s="14" t="n"/>
      <c r="H90" s="13" t="n"/>
      <c r="I90" s="11" t="n"/>
      <c r="J90" s="11" t="n"/>
      <c r="K90" s="18">
        <f>IF(A90="","",IF(B90="","Case ID needed",IF(COUNTIF('Late Rent Cases'!$A$5:$A$104,B90)=1,"Matched","Check case ID")))</f>
        <v/>
      </c>
      <c r="L90" s="18">
        <f>IF(A90="","",IF(B90="","Case ID needed",IFERROR(IF(VLOOKUP(B90,'Late Rent Cases'!$A$5:$M$104,13,FALSE)="Closed","Closed case",IF(H90="","Set follow-up",IF(H90&lt;TODAY(),"Past due follow-up",IF(H90=TODAY(),"Follow up today","Scheduled")))),"Check case ID")))</f>
        <v/>
      </c>
    </row>
    <row r="91" ht="22" customHeight="1">
      <c r="A91" s="11" t="n"/>
      <c r="B91" s="11" t="n"/>
      <c r="C91" s="13" t="n"/>
      <c r="D91" s="11" t="n"/>
      <c r="E91" s="15" t="n"/>
      <c r="F91" s="13" t="n"/>
      <c r="G91" s="14" t="n"/>
      <c r="H91" s="13" t="n"/>
      <c r="I91" s="11" t="n"/>
      <c r="J91" s="11" t="n"/>
      <c r="K91" s="16">
        <f>IF(A91="","",IF(B91="","Case ID needed",IF(COUNTIF('Late Rent Cases'!$A$5:$A$104,B91)=1,"Matched","Check case ID")))</f>
        <v/>
      </c>
      <c r="L91" s="16">
        <f>IF(A91="","",IF(B91="","Case ID needed",IFERROR(IF(VLOOKUP(B91,'Late Rent Cases'!$A$5:$M$104,13,FALSE)="Closed","Closed case",IF(H91="","Set follow-up",IF(H91&lt;TODAY(),"Past due follow-up",IF(H91=TODAY(),"Follow up today","Scheduled")))),"Check case ID")))</f>
        <v/>
      </c>
    </row>
    <row r="92" ht="22" customHeight="1">
      <c r="A92" s="11" t="n"/>
      <c r="B92" s="11" t="n"/>
      <c r="C92" s="13" t="n"/>
      <c r="D92" s="11" t="n"/>
      <c r="E92" s="15" t="n"/>
      <c r="F92" s="13" t="n"/>
      <c r="G92" s="14" t="n"/>
      <c r="H92" s="13" t="n"/>
      <c r="I92" s="11" t="n"/>
      <c r="J92" s="11" t="n"/>
      <c r="K92" s="18">
        <f>IF(A92="","",IF(B92="","Case ID needed",IF(COUNTIF('Late Rent Cases'!$A$5:$A$104,B92)=1,"Matched","Check case ID")))</f>
        <v/>
      </c>
      <c r="L92" s="18">
        <f>IF(A92="","",IF(B92="","Case ID needed",IFERROR(IF(VLOOKUP(B92,'Late Rent Cases'!$A$5:$M$104,13,FALSE)="Closed","Closed case",IF(H92="","Set follow-up",IF(H92&lt;TODAY(),"Past due follow-up",IF(H92=TODAY(),"Follow up today","Scheduled")))),"Check case ID")))</f>
        <v/>
      </c>
    </row>
    <row r="93" ht="22" customHeight="1">
      <c r="A93" s="11" t="n"/>
      <c r="B93" s="11" t="n"/>
      <c r="C93" s="13" t="n"/>
      <c r="D93" s="11" t="n"/>
      <c r="E93" s="15" t="n"/>
      <c r="F93" s="13" t="n"/>
      <c r="G93" s="14" t="n"/>
      <c r="H93" s="13" t="n"/>
      <c r="I93" s="11" t="n"/>
      <c r="J93" s="11" t="n"/>
      <c r="K93" s="16">
        <f>IF(A93="","",IF(B93="","Case ID needed",IF(COUNTIF('Late Rent Cases'!$A$5:$A$104,B93)=1,"Matched","Check case ID")))</f>
        <v/>
      </c>
      <c r="L93" s="16">
        <f>IF(A93="","",IF(B93="","Case ID needed",IFERROR(IF(VLOOKUP(B93,'Late Rent Cases'!$A$5:$M$104,13,FALSE)="Closed","Closed case",IF(H93="","Set follow-up",IF(H93&lt;TODAY(),"Past due follow-up",IF(H93=TODAY(),"Follow up today","Scheduled")))),"Check case ID")))</f>
        <v/>
      </c>
    </row>
    <row r="94" ht="22" customHeight="1">
      <c r="A94" s="11" t="n"/>
      <c r="B94" s="11" t="n"/>
      <c r="C94" s="13" t="n"/>
      <c r="D94" s="11" t="n"/>
      <c r="E94" s="15" t="n"/>
      <c r="F94" s="13" t="n"/>
      <c r="G94" s="14" t="n"/>
      <c r="H94" s="13" t="n"/>
      <c r="I94" s="11" t="n"/>
      <c r="J94" s="11" t="n"/>
      <c r="K94" s="18">
        <f>IF(A94="","",IF(B94="","Case ID needed",IF(COUNTIF('Late Rent Cases'!$A$5:$A$104,B94)=1,"Matched","Check case ID")))</f>
        <v/>
      </c>
      <c r="L94" s="18">
        <f>IF(A94="","",IF(B94="","Case ID needed",IFERROR(IF(VLOOKUP(B94,'Late Rent Cases'!$A$5:$M$104,13,FALSE)="Closed","Closed case",IF(H94="","Set follow-up",IF(H94&lt;TODAY(),"Past due follow-up",IF(H94=TODAY(),"Follow up today","Scheduled")))),"Check case ID")))</f>
        <v/>
      </c>
    </row>
    <row r="95" ht="22" customHeight="1">
      <c r="A95" s="11" t="n"/>
      <c r="B95" s="11" t="n"/>
      <c r="C95" s="13" t="n"/>
      <c r="D95" s="11" t="n"/>
      <c r="E95" s="15" t="n"/>
      <c r="F95" s="13" t="n"/>
      <c r="G95" s="14" t="n"/>
      <c r="H95" s="13" t="n"/>
      <c r="I95" s="11" t="n"/>
      <c r="J95" s="11" t="n"/>
      <c r="K95" s="16">
        <f>IF(A95="","",IF(B95="","Case ID needed",IF(COUNTIF('Late Rent Cases'!$A$5:$A$104,B95)=1,"Matched","Check case ID")))</f>
        <v/>
      </c>
      <c r="L95" s="16">
        <f>IF(A95="","",IF(B95="","Case ID needed",IFERROR(IF(VLOOKUP(B95,'Late Rent Cases'!$A$5:$M$104,13,FALSE)="Closed","Closed case",IF(H95="","Set follow-up",IF(H95&lt;TODAY(),"Past due follow-up",IF(H95=TODAY(),"Follow up today","Scheduled")))),"Check case ID")))</f>
        <v/>
      </c>
    </row>
    <row r="96" ht="22" customHeight="1">
      <c r="A96" s="11" t="n"/>
      <c r="B96" s="11" t="n"/>
      <c r="C96" s="13" t="n"/>
      <c r="D96" s="11" t="n"/>
      <c r="E96" s="15" t="n"/>
      <c r="F96" s="13" t="n"/>
      <c r="G96" s="14" t="n"/>
      <c r="H96" s="13" t="n"/>
      <c r="I96" s="11" t="n"/>
      <c r="J96" s="11" t="n"/>
      <c r="K96" s="18">
        <f>IF(A96="","",IF(B96="","Case ID needed",IF(COUNTIF('Late Rent Cases'!$A$5:$A$104,B96)=1,"Matched","Check case ID")))</f>
        <v/>
      </c>
      <c r="L96" s="18">
        <f>IF(A96="","",IF(B96="","Case ID needed",IFERROR(IF(VLOOKUP(B96,'Late Rent Cases'!$A$5:$M$104,13,FALSE)="Closed","Closed case",IF(H96="","Set follow-up",IF(H96&lt;TODAY(),"Past due follow-up",IF(H96=TODAY(),"Follow up today","Scheduled")))),"Check case ID")))</f>
        <v/>
      </c>
    </row>
    <row r="97" ht="22" customHeight="1">
      <c r="A97" s="11" t="n"/>
      <c r="B97" s="11" t="n"/>
      <c r="C97" s="13" t="n"/>
      <c r="D97" s="11" t="n"/>
      <c r="E97" s="15" t="n"/>
      <c r="F97" s="13" t="n"/>
      <c r="G97" s="14" t="n"/>
      <c r="H97" s="13" t="n"/>
      <c r="I97" s="11" t="n"/>
      <c r="J97" s="11" t="n"/>
      <c r="K97" s="16">
        <f>IF(A97="","",IF(B97="","Case ID needed",IF(COUNTIF('Late Rent Cases'!$A$5:$A$104,B97)=1,"Matched","Check case ID")))</f>
        <v/>
      </c>
      <c r="L97" s="16">
        <f>IF(A97="","",IF(B97="","Case ID needed",IFERROR(IF(VLOOKUP(B97,'Late Rent Cases'!$A$5:$M$104,13,FALSE)="Closed","Closed case",IF(H97="","Set follow-up",IF(H97&lt;TODAY(),"Past due follow-up",IF(H97=TODAY(),"Follow up today","Scheduled")))),"Check case ID")))</f>
        <v/>
      </c>
    </row>
    <row r="98" ht="22" customHeight="1">
      <c r="A98" s="11" t="n"/>
      <c r="B98" s="11" t="n"/>
      <c r="C98" s="13" t="n"/>
      <c r="D98" s="11" t="n"/>
      <c r="E98" s="15" t="n"/>
      <c r="F98" s="13" t="n"/>
      <c r="G98" s="14" t="n"/>
      <c r="H98" s="13" t="n"/>
      <c r="I98" s="11" t="n"/>
      <c r="J98" s="11" t="n"/>
      <c r="K98" s="18">
        <f>IF(A98="","",IF(B98="","Case ID needed",IF(COUNTIF('Late Rent Cases'!$A$5:$A$104,B98)=1,"Matched","Check case ID")))</f>
        <v/>
      </c>
      <c r="L98" s="18">
        <f>IF(A98="","",IF(B98="","Case ID needed",IFERROR(IF(VLOOKUP(B98,'Late Rent Cases'!$A$5:$M$104,13,FALSE)="Closed","Closed case",IF(H98="","Set follow-up",IF(H98&lt;TODAY(),"Past due follow-up",IF(H98=TODAY(),"Follow up today","Scheduled")))),"Check case ID")))</f>
        <v/>
      </c>
    </row>
    <row r="99" ht="22" customHeight="1">
      <c r="A99" s="11" t="n"/>
      <c r="B99" s="11" t="n"/>
      <c r="C99" s="13" t="n"/>
      <c r="D99" s="11" t="n"/>
      <c r="E99" s="15" t="n"/>
      <c r="F99" s="13" t="n"/>
      <c r="G99" s="14" t="n"/>
      <c r="H99" s="13" t="n"/>
      <c r="I99" s="11" t="n"/>
      <c r="J99" s="11" t="n"/>
      <c r="K99" s="16">
        <f>IF(A99="","",IF(B99="","Case ID needed",IF(COUNTIF('Late Rent Cases'!$A$5:$A$104,B99)=1,"Matched","Check case ID")))</f>
        <v/>
      </c>
      <c r="L99" s="16">
        <f>IF(A99="","",IF(B99="","Case ID needed",IFERROR(IF(VLOOKUP(B99,'Late Rent Cases'!$A$5:$M$104,13,FALSE)="Closed","Closed case",IF(H99="","Set follow-up",IF(H99&lt;TODAY(),"Past due follow-up",IF(H99=TODAY(),"Follow up today","Scheduled")))),"Check case ID")))</f>
        <v/>
      </c>
    </row>
    <row r="100" ht="22" customHeight="1">
      <c r="A100" s="11" t="n"/>
      <c r="B100" s="11" t="n"/>
      <c r="C100" s="13" t="n"/>
      <c r="D100" s="11" t="n"/>
      <c r="E100" s="15" t="n"/>
      <c r="F100" s="13" t="n"/>
      <c r="G100" s="14" t="n"/>
      <c r="H100" s="13" t="n"/>
      <c r="I100" s="11" t="n"/>
      <c r="J100" s="11" t="n"/>
      <c r="K100" s="18">
        <f>IF(A100="","",IF(B100="","Case ID needed",IF(COUNTIF('Late Rent Cases'!$A$5:$A$104,B100)=1,"Matched","Check case ID")))</f>
        <v/>
      </c>
      <c r="L100" s="18">
        <f>IF(A100="","",IF(B100="","Case ID needed",IFERROR(IF(VLOOKUP(B100,'Late Rent Cases'!$A$5:$M$104,13,FALSE)="Closed","Closed case",IF(H100="","Set follow-up",IF(H100&lt;TODAY(),"Past due follow-up",IF(H100=TODAY(),"Follow up today","Scheduled")))),"Check case ID")))</f>
        <v/>
      </c>
    </row>
    <row r="101" ht="22" customHeight="1">
      <c r="A101" s="11" t="n"/>
      <c r="B101" s="11" t="n"/>
      <c r="C101" s="13" t="n"/>
      <c r="D101" s="11" t="n"/>
      <c r="E101" s="15" t="n"/>
      <c r="F101" s="13" t="n"/>
      <c r="G101" s="14" t="n"/>
      <c r="H101" s="13" t="n"/>
      <c r="I101" s="11" t="n"/>
      <c r="J101" s="11" t="n"/>
      <c r="K101" s="16">
        <f>IF(A101="","",IF(B101="","Case ID needed",IF(COUNTIF('Late Rent Cases'!$A$5:$A$104,B101)=1,"Matched","Check case ID")))</f>
        <v/>
      </c>
      <c r="L101" s="16">
        <f>IF(A101="","",IF(B101="","Case ID needed",IFERROR(IF(VLOOKUP(B101,'Late Rent Cases'!$A$5:$M$104,13,FALSE)="Closed","Closed case",IF(H101="","Set follow-up",IF(H101&lt;TODAY(),"Past due follow-up",IF(H101=TODAY(),"Follow up today","Scheduled")))),"Check case ID")))</f>
        <v/>
      </c>
    </row>
    <row r="102" ht="22" customHeight="1">
      <c r="A102" s="11" t="n"/>
      <c r="B102" s="11" t="n"/>
      <c r="C102" s="13" t="n"/>
      <c r="D102" s="11" t="n"/>
      <c r="E102" s="15" t="n"/>
      <c r="F102" s="13" t="n"/>
      <c r="G102" s="14" t="n"/>
      <c r="H102" s="13" t="n"/>
      <c r="I102" s="11" t="n"/>
      <c r="J102" s="11" t="n"/>
      <c r="K102" s="18">
        <f>IF(A102="","",IF(B102="","Case ID needed",IF(COUNTIF('Late Rent Cases'!$A$5:$A$104,B102)=1,"Matched","Check case ID")))</f>
        <v/>
      </c>
      <c r="L102" s="18">
        <f>IF(A102="","",IF(B102="","Case ID needed",IFERROR(IF(VLOOKUP(B102,'Late Rent Cases'!$A$5:$M$104,13,FALSE)="Closed","Closed case",IF(H102="","Set follow-up",IF(H102&lt;TODAY(),"Past due follow-up",IF(H102=TODAY(),"Follow up today","Scheduled")))),"Check case ID")))</f>
        <v/>
      </c>
    </row>
    <row r="103" ht="22" customHeight="1">
      <c r="A103" s="11" t="n"/>
      <c r="B103" s="11" t="n"/>
      <c r="C103" s="13" t="n"/>
      <c r="D103" s="11" t="n"/>
      <c r="E103" s="15" t="n"/>
      <c r="F103" s="13" t="n"/>
      <c r="G103" s="14" t="n"/>
      <c r="H103" s="13" t="n"/>
      <c r="I103" s="11" t="n"/>
      <c r="J103" s="11" t="n"/>
      <c r="K103" s="16">
        <f>IF(A103="","",IF(B103="","Case ID needed",IF(COUNTIF('Late Rent Cases'!$A$5:$A$104,B103)=1,"Matched","Check case ID")))</f>
        <v/>
      </c>
      <c r="L103" s="16">
        <f>IF(A103="","",IF(B103="","Case ID needed",IFERROR(IF(VLOOKUP(B103,'Late Rent Cases'!$A$5:$M$104,13,FALSE)="Closed","Closed case",IF(H103="","Set follow-up",IF(H103&lt;TODAY(),"Past due follow-up",IF(H103=TODAY(),"Follow up today","Scheduled")))),"Check case ID")))</f>
        <v/>
      </c>
    </row>
    <row r="104" ht="22" customHeight="1">
      <c r="A104" s="11" t="n"/>
      <c r="B104" s="11" t="n"/>
      <c r="C104" s="13" t="n"/>
      <c r="D104" s="11" t="n"/>
      <c r="E104" s="15" t="n"/>
      <c r="F104" s="13" t="n"/>
      <c r="G104" s="14" t="n"/>
      <c r="H104" s="13" t="n"/>
      <c r="I104" s="11" t="n"/>
      <c r="J104" s="11" t="n"/>
      <c r="K104" s="18">
        <f>IF(A104="","",IF(B104="","Case ID needed",IF(COUNTIF('Late Rent Cases'!$A$5:$A$104,B104)=1,"Matched","Check case ID")))</f>
        <v/>
      </c>
      <c r="L104" s="18">
        <f>IF(A104="","",IF(B104="","Case ID needed",IFERROR(IF(VLOOKUP(B104,'Late Rent Cases'!$A$5:$M$104,13,FALSE)="Closed","Closed case",IF(H104="","Set follow-up",IF(H104&lt;TODAY(),"Past due follow-up",IF(H104=TODAY(),"Follow up today","Scheduled")))),"Check case ID")))</f>
        <v/>
      </c>
    </row>
  </sheetData>
  <autoFilter ref="A4:L104"/>
  <mergeCells count="1">
    <mergeCell ref="A1:L1"/>
  </mergeCells>
  <conditionalFormatting sqref="A5:A104">
    <cfRule type="expression" priority="1" dxfId="1">
      <formula>AND($A5&lt;&gt;"",COUNTIF($A$5:$A$104,$A5)&gt;1)</formula>
    </cfRule>
  </conditionalFormatting>
  <conditionalFormatting sqref="K5:K104">
    <cfRule type="expression" priority="2" dxfId="3">
      <formula>$K5="Matched"</formula>
    </cfRule>
    <cfRule type="expression" priority="3" dxfId="1">
      <formula>OR($K5="Check case ID",$K5="Case ID needed")</formula>
    </cfRule>
  </conditionalFormatting>
  <conditionalFormatting sqref="L5:L104">
    <cfRule type="expression" priority="4" dxfId="1">
      <formula>$L5="Past due follow-up"</formula>
    </cfRule>
    <cfRule type="expression" priority="5" dxfId="2">
      <formula>$L5="Follow up today"</formula>
    </cfRule>
    <cfRule type="expression" priority="6" dxfId="0">
      <formula>$L5="Set follow-up"</formula>
    </cfRule>
    <cfRule type="expression" priority="7" dxfId="3">
      <formula>$L5="Closed case"</formula>
    </cfRule>
  </conditionalFormatting>
  <dataValidations count="5">
    <dataValidation sqref="C5:C104 F5:F104 H5:H104" showDropDown="0" showInputMessage="0" showErrorMessage="1" allowBlank="0" errorTitle="Check date" error="Enter a valid date from 01/01/2000 through 12/31/2100." type="date" operator="between">
      <formula1>DATE(2000,1,1)</formula1>
      <formula2>DATE(2100,12,31)</formula2>
    </dataValidation>
    <dataValidation sqref="G5:G104" showDropDown="0" showInputMessage="0" showErrorMessage="1" allowBlank="0" errorTitle="Check amount" error="Enter an amount from $0.00 through $1,000,000.00." type="decimal" operator="between">
      <formula1>0</formula1>
      <formula2>1000000</formula2>
    </dataValidation>
    <dataValidation sqref="D5:D104" showDropDown="0" showInputMessage="0" showErrorMessage="1" allowBlank="0" errorTitle="Check method" error="Select a contact method from the list." type="list">
      <formula1>"Phone,Email,Letter,In person,Other"</formula1>
    </dataValidation>
    <dataValidation sqref="I5:I104" showDropDown="0" showInputMessage="0" showErrorMessage="1" allowBlank="0" errorTitle="Check responsibility" error="Select a responsibility from the list." type="list">
      <formula1>"Property manager,Leasing coordinator,Owner representative"</formula1>
    </dataValidation>
    <dataValidation sqref="J5:J104" showDropDown="0" showInputMessage="0" showErrorMessage="1" allowBlank="0" errorTitle="Check outcome" error="Select an outcome from the list." type="list">
      <formula1>"No response,Contacted,Commitment noted,Disputed,Other"</formula1>
    </dataValidation>
  </dataValidations>
  <pageMargins left="0.25" right="0.25" top="0.4" bottom="0.4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48" customWidth="1" min="3" max="3"/>
    <col width="22" customWidth="1" min="4" max="4"/>
    <col width="18" customWidth="1" min="5" max="5"/>
    <col width="22" customWidth="1" min="6" max="6"/>
    <col width="23" customWidth="1" min="7" max="7"/>
  </cols>
  <sheetData>
    <row r="1" ht="28" customHeight="1">
      <c r="A1" s="1" t="inlineStr">
        <is>
          <t>Assumptions and Stable Choices</t>
        </is>
      </c>
      <c r="B1" s="25" t="n"/>
      <c r="C1" s="25" t="n"/>
      <c r="D1" s="25" t="n"/>
      <c r="E1" s="25" t="n"/>
      <c r="F1" s="25" t="n"/>
      <c r="G1" s="26" t="n"/>
    </row>
    <row r="2">
      <c r="A2" s="2" t="inlineStr">
        <is>
          <t>Yellow values are editable internal limits. Validation choices are shown for reference.</t>
        </is>
      </c>
    </row>
    <row r="3"/>
    <row r="4" ht="32" customHeight="1">
      <c r="A4" s="10" t="inlineStr">
        <is>
          <t>Setting</t>
        </is>
      </c>
      <c r="B4" s="10" t="inlineStr">
        <is>
          <t>Value</t>
        </is>
      </c>
      <c r="C4" s="10" t="inlineStr">
        <is>
          <t>Purpose</t>
        </is>
      </c>
      <c r="D4" s="10" t="inlineStr">
        <is>
          <t>Case Status</t>
        </is>
      </c>
      <c r="E4" s="10" t="inlineStr">
        <is>
          <t>Contact Method</t>
        </is>
      </c>
      <c r="F4" s="10" t="inlineStr">
        <is>
          <t>Contact Outcome</t>
        </is>
      </c>
      <c r="G4" s="10" t="inlineStr">
        <is>
          <t>Responsibility</t>
        </is>
      </c>
    </row>
    <row r="5">
      <c r="A5" s="19" t="inlineStr">
        <is>
          <t>Aged balance review threshold (days)</t>
        </is>
      </c>
      <c r="B5" s="20" t="n">
        <v>30</v>
      </c>
      <c r="C5" s="19" t="inlineStr">
        <is>
          <t>Prompts a human review when calendar days late reach this limit.</t>
        </is>
      </c>
      <c r="D5" s="19" t="inlineStr">
        <is>
          <t>Open</t>
        </is>
      </c>
      <c r="E5" s="19" t="inlineStr">
        <is>
          <t>Phone</t>
        </is>
      </c>
      <c r="F5" s="19" t="inlineStr">
        <is>
          <t>No response</t>
        </is>
      </c>
      <c r="G5" s="19" t="inlineStr">
        <is>
          <t>Property manager</t>
        </is>
      </c>
    </row>
    <row r="6">
      <c r="A6" s="21" t="inlineStr">
        <is>
          <t>Upcoming commitment window (days)</t>
        </is>
      </c>
      <c r="B6" s="20" t="n">
        <v>7</v>
      </c>
      <c r="C6" s="21" t="inlineStr">
        <is>
          <t>Controls the upcoming commitment count on Summary.</t>
        </is>
      </c>
      <c r="D6" s="21" t="inlineStr">
        <is>
          <t>Commitment pending</t>
        </is>
      </c>
      <c r="E6" s="21" t="inlineStr">
        <is>
          <t>Email</t>
        </is>
      </c>
      <c r="F6" s="21" t="inlineStr">
        <is>
          <t>Contacted</t>
        </is>
      </c>
      <c r="G6" s="21" t="inlineStr">
        <is>
          <t>Leasing coordinator</t>
        </is>
      </c>
    </row>
    <row r="7">
      <c r="A7" s="19" t="n"/>
      <c r="B7" s="19" t="n"/>
      <c r="C7" s="19" t="n"/>
      <c r="D7" s="19" t="inlineStr">
        <is>
          <t>On hold</t>
        </is>
      </c>
      <c r="E7" s="19" t="inlineStr">
        <is>
          <t>Letter</t>
        </is>
      </c>
      <c r="F7" s="19" t="inlineStr">
        <is>
          <t>Commitment noted</t>
        </is>
      </c>
      <c r="G7" s="19" t="inlineStr">
        <is>
          <t>Owner representative</t>
        </is>
      </c>
    </row>
    <row r="8">
      <c r="A8" s="21" t="n"/>
      <c r="B8" s="21" t="n"/>
      <c r="C8" s="21" t="n"/>
      <c r="D8" s="21" t="inlineStr">
        <is>
          <t>Closed</t>
        </is>
      </c>
      <c r="E8" s="21" t="inlineStr">
        <is>
          <t>In person</t>
        </is>
      </c>
      <c r="F8" s="21" t="inlineStr">
        <is>
          <t>Disputed</t>
        </is>
      </c>
      <c r="G8" s="21" t="n"/>
    </row>
    <row r="9">
      <c r="A9" s="19" t="n"/>
      <c r="B9" s="19" t="n"/>
      <c r="C9" s="19" t="n"/>
      <c r="D9" s="19" t="n"/>
      <c r="E9" s="19" t="inlineStr">
        <is>
          <t>Other</t>
        </is>
      </c>
      <c r="F9" s="19" t="inlineStr">
        <is>
          <t>Other</t>
        </is>
      </c>
      <c r="G9" s="19" t="n"/>
    </row>
    <row r="10"/>
    <row r="11">
      <c r="A11" s="22" t="inlineStr">
        <is>
          <t>Use Notes</t>
        </is>
      </c>
      <c r="B11" s="23" t="n"/>
      <c r="C11" s="23" t="n"/>
      <c r="D11" s="23" t="n"/>
      <c r="E11" s="23" t="n"/>
      <c r="F11" s="23" t="n"/>
      <c r="G11" s="23" t="n"/>
    </row>
    <row r="12" ht="30" customHeight="1">
      <c r="A12" s="24" t="inlineStr">
        <is>
          <t>Use these limits as internal prompts only; confirm lease terms and manager procedures before taking action.</t>
        </is>
      </c>
    </row>
    <row r="13" ht="30" customHeight="1">
      <c r="A13" s="24" t="inlineStr">
        <is>
          <t>Days late is calculated as calendar days after the entered rent due date and does not determine fees, notices, or legal status.</t>
        </is>
      </c>
    </row>
    <row r="14" ht="30" customHeight="1">
      <c r="A14" s="24" t="inlineStr">
        <is>
          <t>Alerts prompt a human check. They do not send messages, process payments, or confirm official status.</t>
        </is>
      </c>
    </row>
    <row r="15" ht="30" customHeight="1">
      <c r="A15" s="24" t="inlineStr">
        <is>
          <t>All sample properties, tenancies, identifiers, commitments, and transactions in this workbook are fictional.</t>
        </is>
      </c>
    </row>
  </sheetData>
  <mergeCells count="1">
    <mergeCell ref="A1:G1"/>
  </mergeCells>
  <dataValidations count="1">
    <dataValidation sqref="B5:B6" showDropDown="0" showInputMessage="0" showErrorMessage="1" allowBlank="0" errorTitle="Check limit" error="Enter a whole number from 0 through 365." type="whole" operator="between">
      <formula1>0</formula1>
      <formula2>365</formula2>
    </dataValidation>
  </dataValidations>
  <pageMargins left="0.25" right="0.25" top="0.4" bottom="0.4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2026-09-11T00:48:09Z</dcterms:created>
  <dcterms:modified xmlns:dcterms="http://purl.org/dc/terms/" xmlns:xsi="http://www.w3.org/2001/XMLSchema-instance" xsi:type="dcterms:W3CDTF">2026-09-11T00:48:09+00:00Z</dcterms:modified>
</cp:coreProperties>
</file>