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se Prep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'Lease Prep'!$A$4:$Z$104</definedName>
    <definedName name="_xlnm._FilterDatabase" localSheetId="2" hidden="1">'Assumptions'!$A$3:$C$7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24363D"/>
      <sz val="10"/>
    </font>
    <font>
      <b val="1"/>
      <color rgb="00FFFFFF"/>
    </font>
    <font>
      <color rgb="0024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164" fontId="0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b val="1"/>
        <color rgb="002F7A68"/>
      </font>
      <fill>
        <patternFill patternType="solid">
          <fgColor rgb="00E2F0EB"/>
        </patternFill>
      </fill>
    </dxf>
    <dxf>
      <font>
        <b val="1"/>
        <color rgb="00B84A3A"/>
      </font>
      <fill>
        <patternFill patternType="solid">
          <fgColor rgb="00F8E3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30" customWidth="1" min="4" max="4"/>
    <col width="14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Lease Preparation Checklist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3" t="inlineStr">
        <is>
          <t>As of</t>
        </is>
      </c>
      <c r="B2" s="4">
        <f>TODAY()</f>
        <v/>
      </c>
    </row>
    <row r="3"/>
    <row r="4" ht="32" customHeight="1">
      <c r="A4" s="5" t="inlineStr">
        <is>
          <t>Preparation indicator</t>
        </is>
      </c>
      <c r="B4" s="5" t="inlineStr">
        <is>
          <t>Value</t>
        </is>
      </c>
      <c r="D4" s="5" t="inlineStr">
        <is>
          <t>Workflow indicator</t>
        </is>
      </c>
      <c r="E4" s="5" t="inlineStr">
        <is>
          <t>Count</t>
        </is>
      </c>
    </row>
    <row r="5">
      <c r="A5" s="6" t="inlineStr">
        <is>
          <t>Prepared package records</t>
        </is>
      </c>
      <c r="B5" s="7">
        <f>COUNTIF('Lease Prep'!$A$5:$A$104,"&lt;&gt;")</f>
        <v/>
      </c>
      <c r="D5" s="6" t="inlineStr">
        <is>
          <t>Legal: Not started</t>
        </is>
      </c>
      <c r="E5" s="7">
        <f>COUNTIF('Lease Prep'!$Q$5:$Q$104,"Not started")</f>
        <v/>
      </c>
    </row>
    <row r="6">
      <c r="A6" s="8" t="inlineStr">
        <is>
          <t>Ready for human review</t>
        </is>
      </c>
      <c r="B6" s="9">
        <f>COUNTIF('Lease Prep'!$X$5:$X$104,"Ready for human review")</f>
        <v/>
      </c>
      <c r="D6" s="8" t="inlineStr">
        <is>
          <t>Legal: In review</t>
        </is>
      </c>
      <c r="E6" s="9">
        <f>COUNTIF('Lease Prep'!$Q$5:$Q$104,"In review")</f>
        <v/>
      </c>
    </row>
    <row r="7">
      <c r="A7" s="6" t="inlineStr">
        <is>
          <t>Needs check</t>
        </is>
      </c>
      <c r="B7" s="7">
        <f>COUNTIF('Lease Prep'!$X$5:$X$104,"Needs check*")</f>
        <v/>
      </c>
      <c r="D7" s="6" t="inlineStr">
        <is>
          <t>Legal: Changes requested</t>
        </is>
      </c>
      <c r="E7" s="7">
        <f>COUNTIF('Lease Prep'!$Q$5:$Q$104,"Changes requested")</f>
        <v/>
      </c>
    </row>
    <row r="8">
      <c r="A8" s="8" t="inlineStr">
        <is>
          <t>Legal review completed</t>
        </is>
      </c>
      <c r="B8" s="9">
        <f>COUNTIF('Lease Prep'!$Q$5:$Q$104,"Completed")</f>
        <v/>
      </c>
      <c r="D8" s="8" t="inlineStr">
        <is>
          <t>Legal: Completed</t>
        </is>
      </c>
      <c r="E8" s="9">
        <f>COUNTIF('Lease Prep'!$Q$5:$Q$104,"Completed")</f>
        <v/>
      </c>
    </row>
    <row r="9">
      <c r="A9" s="6" t="inlineStr">
        <is>
          <t>Signed packages</t>
        </is>
      </c>
      <c r="B9" s="7">
        <f>COUNTIF('Lease Prep'!$R$5:$R$104,"Signed")</f>
        <v/>
      </c>
      <c r="D9" s="6" t="inlineStr">
        <is>
          <t>Signing: Ready to sign</t>
        </is>
      </c>
      <c r="E9" s="7">
        <f>COUNTIF('Lease Prep'!$R$5:$R$104,"Ready to sign")</f>
        <v/>
      </c>
    </row>
    <row r="10">
      <c r="A10" s="8" t="inlineStr">
        <is>
          <t>Unsigned past target</t>
        </is>
      </c>
      <c r="B10" s="9">
        <f>COUNTIFS('Lease Prep'!$A$5:$A$104,"&lt;&gt;",'Lease Prep'!$U$5:$U$104,"&gt;0",'Lease Prep'!$U$5:$U$104,"&lt;"&amp;TODAY(),'Lease Prep'!$R$5:$R$104,"&lt;&gt;Signed")</f>
        <v/>
      </c>
      <c r="D10" s="8" t="inlineStr">
        <is>
          <t>Signing: Scheduled</t>
        </is>
      </c>
      <c r="E10" s="9">
        <f>COUNTIF('Lease Prep'!$R$5:$R$104,"Scheduled")</f>
        <v/>
      </c>
    </row>
    <row r="11">
      <c r="A11" s="6" t="inlineStr">
        <is>
          <t>Targets in warning window</t>
        </is>
      </c>
      <c r="B11" s="7">
        <f>COUNTIFS('Lease Prep'!$A$5:$A$104,"&lt;&gt;",'Lease Prep'!$U$5:$U$104,"&gt;="&amp;TODAY(),'Lease Prep'!$U$5:$U$104,"&lt;="&amp;TODAY()+Assumptions!$B$4,'Lease Prep'!$R$5:$R$104,"&lt;&gt;Signed")</f>
        <v/>
      </c>
      <c r="D11" s="6" t="inlineStr">
        <is>
          <t>Signing: Signed</t>
        </is>
      </c>
      <c r="E11" s="7">
        <f>COUNTIF('Lease Prep'!$R$5:$R$104,"Signed")</f>
        <v/>
      </c>
    </row>
    <row r="12">
      <c r="A12" s="8" t="inlineStr">
        <is>
          <t>Total recurring monthly charges</t>
        </is>
      </c>
      <c r="B12" s="10">
        <f>IF($B$5=0,"",IFERROR(SUM('Lease Prep'!$W$5:$W$104),""))</f>
        <v/>
      </c>
      <c r="D12" s="8" t="inlineStr">
        <is>
          <t>Signing: On hold</t>
        </is>
      </c>
      <c r="E12" s="9">
        <f>COUNTIF('Lease Prep'!$R$5:$R$104,"On hold")</f>
        <v/>
      </c>
    </row>
    <row r="13">
      <c r="A13" s="6" t="inlineStr">
        <is>
          <t>Average recurring monthly total</t>
        </is>
      </c>
      <c r="B13" s="11">
        <f>IFERROR(AVERAGE('Lease Prep'!$W$5:$W$104),"")</f>
        <v/>
      </c>
      <c r="D13" s="6" t="inlineStr">
        <is>
          <t>Unused prepared rows</t>
        </is>
      </c>
      <c r="E13" s="7">
        <f>COUNTBLANK('Lease Prep'!$A$5:$A$104)</f>
        <v/>
      </c>
    </row>
  </sheetData>
  <mergeCells count="1">
    <mergeCell ref="A1:H1"/>
  </mergeCells>
  <conditionalFormatting sqref="B6">
    <cfRule type="expression" priority="1" dxfId="0">
      <formula>B6&gt;0</formula>
    </cfRule>
  </conditionalFormatting>
  <conditionalFormatting sqref="B7:B11">
    <cfRule type="expression" priority="2" dxfId="1">
      <formula>B7&gt;0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Z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3" customWidth="1" min="3" max="3"/>
    <col width="27" customWidth="1" min="4" max="4"/>
    <col width="27" customWidth="1" min="5" max="5"/>
    <col width="13" customWidth="1" min="6" max="6"/>
    <col width="13" customWidth="1" min="7" max="7"/>
    <col width="14" customWidth="1" min="8" max="8"/>
    <col width="15" customWidth="1" min="9" max="9"/>
    <col width="18" customWidth="1" min="10" max="10"/>
    <col width="17" customWidth="1" min="11" max="11"/>
    <col width="15" customWidth="1" min="12" max="12"/>
    <col width="17" customWidth="1" min="13" max="13"/>
    <col width="15" customWidth="1" min="14" max="14"/>
    <col width="17" customWidth="1" min="15" max="15"/>
    <col width="18" customWidth="1" min="16" max="16"/>
    <col width="18" customWidth="1" min="17" max="17"/>
    <col width="16" customWidth="1" min="18" max="18"/>
    <col width="18" customWidth="1" min="19" max="19"/>
    <col width="13" customWidth="1" min="20" max="20"/>
    <col width="13" customWidth="1" min="21" max="21"/>
    <col width="38" customWidth="1" min="22" max="22"/>
    <col width="19" customWidth="1" min="23" max="23"/>
    <col width="23" customWidth="1" min="24" max="24"/>
    <col width="15" customWidth="1" min="25" max="25"/>
    <col width="32" customWidth="1" min="26" max="26"/>
  </cols>
  <sheetData>
    <row r="1" ht="28" customHeight="1">
      <c r="A1" s="1" t="inlineStr">
        <is>
          <t>Lease Preparation Checklist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7" t="n"/>
      <c r="V1" s="27" t="n"/>
      <c r="W1" s="27" t="n"/>
      <c r="X1" s="27" t="n"/>
      <c r="Y1" s="27" t="n"/>
      <c r="Z1" s="28" t="n"/>
    </row>
    <row r="2" ht="30" customHeight="1">
      <c r="A2" s="12" t="inlineStr">
        <is>
          <t>Enter approved business terms and checklist results. Readiness labels prompt human review and do not determine legal sufficiency.</t>
        </is>
      </c>
    </row>
    <row r="3"/>
    <row r="4" ht="32" customHeight="1">
      <c r="A4" s="13" t="inlineStr">
        <is>
          <t>Package ID</t>
        </is>
      </c>
      <c r="B4" s="13" t="inlineStr">
        <is>
          <t>Property</t>
        </is>
      </c>
      <c r="C4" s="13" t="inlineStr">
        <is>
          <t>Unit</t>
        </is>
      </c>
      <c r="D4" s="13" t="inlineStr">
        <is>
          <t>Primary Resident Party</t>
        </is>
      </c>
      <c r="E4" s="13" t="inlineStr">
        <is>
          <t>Other Lease Parties</t>
        </is>
      </c>
      <c r="F4" s="13" t="inlineStr">
        <is>
          <t>Lease Start</t>
        </is>
      </c>
      <c r="G4" s="13" t="inlineStr">
        <is>
          <t>Lease End</t>
        </is>
      </c>
      <c r="H4" s="13" t="inlineStr">
        <is>
          <t>Monthly Rent</t>
        </is>
      </c>
      <c r="I4" s="13" t="inlineStr">
        <is>
          <t>Security Deposit</t>
        </is>
      </c>
      <c r="J4" s="13" t="inlineStr">
        <is>
          <t>Other Monthly Charges</t>
        </is>
      </c>
      <c r="K4" s="13" t="inlineStr">
        <is>
          <t>Approved Terms Confirmed</t>
        </is>
      </c>
      <c r="L4" s="13" t="inlineStr">
        <is>
          <t>Parties Confirmed</t>
        </is>
      </c>
      <c r="M4" s="13" t="inlineStr">
        <is>
          <t>Unit Details Confirmed</t>
        </is>
      </c>
      <c r="N4" s="13" t="inlineStr">
        <is>
          <t>Dates Confirmed</t>
        </is>
      </c>
      <c r="O4" s="13" t="inlineStr">
        <is>
          <t>Charges Confirmed</t>
        </is>
      </c>
      <c r="P4" s="13" t="inlineStr">
        <is>
          <t>Attachment Status</t>
        </is>
      </c>
      <c r="Q4" s="13" t="inlineStr">
        <is>
          <t>Legal Review Status</t>
        </is>
      </c>
      <c r="R4" s="13" t="inlineStr">
        <is>
          <t>Signing Status</t>
        </is>
      </c>
      <c r="S4" s="13" t="inlineStr">
        <is>
          <t>Responsible Role</t>
        </is>
      </c>
      <c r="T4" s="13" t="inlineStr">
        <is>
          <t>Review Target</t>
        </is>
      </c>
      <c r="U4" s="13" t="inlineStr">
        <is>
          <t>Sign Target</t>
        </is>
      </c>
      <c r="V4" s="13" t="inlineStr">
        <is>
          <t>Outstanding Item or Notes</t>
        </is>
      </c>
      <c r="W4" s="13" t="inlineStr">
        <is>
          <t>Recurring Monthly Total</t>
        </is>
      </c>
      <c r="X4" s="13" t="inlineStr">
        <is>
          <t>Preparation Status</t>
        </is>
      </c>
      <c r="Y4" s="13" t="inlineStr">
        <is>
          <t>Days to Sign Target</t>
        </is>
      </c>
      <c r="Z4" s="13" t="inlineStr">
        <is>
          <t>Human Check</t>
        </is>
      </c>
    </row>
    <row r="5" ht="34" customHeight="1">
      <c r="A5" s="14" t="inlineStr">
        <is>
          <t>PKG-FIC-001</t>
        </is>
      </c>
      <c r="B5" s="14" t="inlineStr">
        <is>
          <t>Fictional Juniper Court</t>
        </is>
      </c>
      <c r="C5" s="14" t="inlineStr">
        <is>
          <t>FIC-JC-01</t>
        </is>
      </c>
      <c r="D5" s="15" t="inlineStr">
        <is>
          <t>Avery Example (fictional)</t>
        </is>
      </c>
      <c r="E5" s="15" t="inlineStr">
        <is>
          <t>None stated</t>
        </is>
      </c>
      <c r="F5" s="16" t="n">
        <v>46245</v>
      </c>
      <c r="G5" s="16" t="n">
        <v>46609</v>
      </c>
      <c r="H5" s="17" t="n">
        <v>1825</v>
      </c>
      <c r="I5" s="17" t="n">
        <v>1825</v>
      </c>
      <c r="J5" s="17" t="n">
        <v>65</v>
      </c>
      <c r="K5" s="18" t="inlineStr">
        <is>
          <t>Yes</t>
        </is>
      </c>
      <c r="L5" s="18" t="inlineStr">
        <is>
          <t>Yes</t>
        </is>
      </c>
      <c r="M5" s="18" t="inlineStr">
        <is>
          <t>Yes</t>
        </is>
      </c>
      <c r="N5" s="18" t="inlineStr">
        <is>
          <t>Yes</t>
        </is>
      </c>
      <c r="O5" s="18" t="inlineStr">
        <is>
          <t>Yes</t>
        </is>
      </c>
      <c r="P5" s="18" t="inlineStr">
        <is>
          <t>Complete</t>
        </is>
      </c>
      <c r="Q5" s="18" t="inlineStr">
        <is>
          <t>Completed</t>
        </is>
      </c>
      <c r="R5" s="18" t="inlineStr">
        <is>
          <t>Signed</t>
        </is>
      </c>
      <c r="S5" s="18" t="inlineStr">
        <is>
          <t>Leasing team</t>
        </is>
      </c>
      <c r="T5" s="16" t="n">
        <v>46220</v>
      </c>
      <c r="U5" s="16" t="n">
        <v>46230</v>
      </c>
      <c r="V5" s="15" t="inlineStr">
        <is>
          <t>Fictional sample package retained after signing.</t>
        </is>
      </c>
      <c r="W5" s="11">
        <f>IF($A5="","",IF($H5="","",IFERROR(SUM($H5,$J5),"")))</f>
        <v/>
      </c>
      <c r="X5" s="19">
        <f>IF($A5="","",IF(COUNTIF($A$5:$A$104,$A5)&gt;1,"Needs check - duplicate ID",IF(OR($B5="",$C5="",$D5="",$F5="",$G5="",$H5="",$I5="",$J5="",$K5&lt;&gt;"Yes",$L5&lt;&gt;"Yes",$M5&lt;&gt;"Yes",$N5&lt;&gt;"Yes",$O5&lt;&gt;"Yes",$P5="",$P5="Incomplete",$Q5="",$R5="",$S5="",$T5="",$U5=""),"Needs check",IF($G5&lt;=$F5,"Needs check - dates","Ready for human review"))))</f>
        <v/>
      </c>
      <c r="Y5" s="7">
        <f>IF(OR($A5="",$U5="",$R5="Signed"),"",IFERROR($U5-TODAY(),""))</f>
        <v/>
      </c>
      <c r="Z5" s="19">
        <f>IF($A5="","",IF($X5="Needs check - duplicate ID","Duplicate package ID - human check",IF($U5="","Add target sign date",IF($R5="Signed","Signed - retain package",IF($U5&lt;TODAY(),"Past target - human check",IF($X5&lt;&gt;"Ready for human review",IF($U5&lt;=TODAY()+Assumptions!$B$4,"Checklist due soon - human check","Complete checklist"),IF($Q5="Changes requested","Legal changes requested - human check",IF($Q5&lt;&gt;"Completed","Send for legal review",IF(OR($R5="Ready to sign",$R5="Scheduled"),"Ready for signing process","Review signing status")))))))))</f>
        <v/>
      </c>
    </row>
    <row r="6" ht="34" customHeight="1">
      <c r="A6" s="14" t="inlineStr">
        <is>
          <t>PKG-FIC-002</t>
        </is>
      </c>
      <c r="B6" s="14" t="inlineStr">
        <is>
          <t>Fictional Lantern Row</t>
        </is>
      </c>
      <c r="C6" s="14" t="inlineStr">
        <is>
          <t>FIC-LR-12</t>
        </is>
      </c>
      <c r="D6" s="15" t="inlineStr">
        <is>
          <t>Blake Sampleperson (fictional)</t>
        </is>
      </c>
      <c r="E6" s="15" t="inlineStr">
        <is>
          <t>Morgan Example (fictional)</t>
        </is>
      </c>
      <c r="F6" s="16" t="n">
        <v>46285</v>
      </c>
      <c r="G6" s="16" t="n">
        <v>46649</v>
      </c>
      <c r="H6" s="17" t="n">
        <v>2140</v>
      </c>
      <c r="I6" s="17" t="n">
        <v>2140</v>
      </c>
      <c r="J6" s="17" t="n">
        <v>85</v>
      </c>
      <c r="K6" s="18" t="inlineStr">
        <is>
          <t>Yes</t>
        </is>
      </c>
      <c r="L6" s="18" t="inlineStr">
        <is>
          <t>Yes</t>
        </is>
      </c>
      <c r="M6" s="18" t="inlineStr">
        <is>
          <t>Yes</t>
        </is>
      </c>
      <c r="N6" s="18" t="inlineStr">
        <is>
          <t>Yes</t>
        </is>
      </c>
      <c r="O6" s="18" t="inlineStr">
        <is>
          <t>Yes</t>
        </is>
      </c>
      <c r="P6" s="18" t="inlineStr">
        <is>
          <t>Complete</t>
        </is>
      </c>
      <c r="Q6" s="18" t="inlineStr">
        <is>
          <t>Completed</t>
        </is>
      </c>
      <c r="R6" s="18" t="inlineStr">
        <is>
          <t>Ready to sign</t>
        </is>
      </c>
      <c r="S6" s="18" t="inlineStr">
        <is>
          <t>Property manager</t>
        </is>
      </c>
      <c r="T6" s="16" t="n">
        <v>46270</v>
      </c>
      <c r="U6" s="16" t="n">
        <v>46278</v>
      </c>
      <c r="V6" s="15" t="inlineStr">
        <is>
          <t>Confirm the planned signing appointment.</t>
        </is>
      </c>
      <c r="W6" s="10">
        <f>IF($A6="","",IF($H6="","",IFERROR(SUM($H6,$J6),"")))</f>
        <v/>
      </c>
      <c r="X6" s="20">
        <f>IF($A6="","",IF(COUNTIF($A$5:$A$104,$A6)&gt;1,"Needs check - duplicate ID",IF(OR($B6="",$C6="",$D6="",$F6="",$G6="",$H6="",$I6="",$J6="",$K6&lt;&gt;"Yes",$L6&lt;&gt;"Yes",$M6&lt;&gt;"Yes",$N6&lt;&gt;"Yes",$O6&lt;&gt;"Yes",$P6="",$P6="Incomplete",$Q6="",$R6="",$S6="",$T6="",$U6=""),"Needs check",IF($G6&lt;=$F6,"Needs check - dates","Ready for human review"))))</f>
        <v/>
      </c>
      <c r="Y6" s="9">
        <f>IF(OR($A6="",$U6="",$R6="Signed"),"",IFERROR($U6-TODAY(),""))</f>
        <v/>
      </c>
      <c r="Z6" s="20">
        <f>IF($A6="","",IF($X6="Needs check - duplicate ID","Duplicate package ID - human check",IF($U6="","Add target sign date",IF($R6="Signed","Signed - retain package",IF($U6&lt;TODAY(),"Past target - human check",IF($X6&lt;&gt;"Ready for human review",IF($U6&lt;=TODAY()+Assumptions!$B$4,"Checklist due soon - human check","Complete checklist"),IF($Q6="Changes requested","Legal changes requested - human check",IF($Q6&lt;&gt;"Completed","Send for legal review",IF(OR($R6="Ready to sign",$R6="Scheduled"),"Ready for signing process","Review signing status")))))))))</f>
        <v/>
      </c>
    </row>
    <row r="7" ht="34" customHeight="1">
      <c r="A7" s="14" t="inlineStr">
        <is>
          <t>PKG-FIC-003</t>
        </is>
      </c>
      <c r="B7" s="14" t="inlineStr">
        <is>
          <t>Fictional Paper Harbor</t>
        </is>
      </c>
      <c r="C7" s="14" t="inlineStr">
        <is>
          <t>FIC-PH-07</t>
        </is>
      </c>
      <c r="D7" s="15" t="inlineStr">
        <is>
          <t>Casey Placeholder (fictional)</t>
        </is>
      </c>
      <c r="E7" s="15" t="inlineStr">
        <is>
          <t>None stated</t>
        </is>
      </c>
      <c r="F7" s="16" t="n">
        <v>46295</v>
      </c>
      <c r="G7" s="16" t="n">
        <v>46659</v>
      </c>
      <c r="H7" s="17" t="n">
        <v>1975</v>
      </c>
      <c r="I7" s="17" t="n">
        <v>1975</v>
      </c>
      <c r="J7" s="17" t="n">
        <v>40</v>
      </c>
      <c r="K7" s="18" t="inlineStr">
        <is>
          <t>Yes</t>
        </is>
      </c>
      <c r="L7" s="18" t="inlineStr">
        <is>
          <t>Yes</t>
        </is>
      </c>
      <c r="M7" s="18" t="inlineStr">
        <is>
          <t>Yes</t>
        </is>
      </c>
      <c r="N7" s="18" t="inlineStr">
        <is>
          <t>Yes</t>
        </is>
      </c>
      <c r="O7" s="18" t="inlineStr">
        <is>
          <t>Yes</t>
        </is>
      </c>
      <c r="P7" s="18" t="inlineStr">
        <is>
          <t>Complete</t>
        </is>
      </c>
      <c r="Q7" s="18" t="inlineStr">
        <is>
          <t>In review</t>
        </is>
      </c>
      <c r="R7" s="18" t="inlineStr">
        <is>
          <t>Drafting</t>
        </is>
      </c>
      <c r="S7" s="18" t="inlineStr">
        <is>
          <t>Outside counsel</t>
        </is>
      </c>
      <c r="T7" s="16" t="n">
        <v>46277</v>
      </c>
      <c r="U7" s="16" t="n">
        <v>46287</v>
      </c>
      <c r="V7" s="15" t="inlineStr">
        <is>
          <t>Awaiting human legal review comments.</t>
        </is>
      </c>
      <c r="W7" s="11">
        <f>IF($A7="","",IF($H7="","",IFERROR(SUM($H7,$J7),"")))</f>
        <v/>
      </c>
      <c r="X7" s="19">
        <f>IF($A7="","",IF(COUNTIF($A$5:$A$104,$A7)&gt;1,"Needs check - duplicate ID",IF(OR($B7="",$C7="",$D7="",$F7="",$G7="",$H7="",$I7="",$J7="",$K7&lt;&gt;"Yes",$L7&lt;&gt;"Yes",$M7&lt;&gt;"Yes",$N7&lt;&gt;"Yes",$O7&lt;&gt;"Yes",$P7="",$P7="Incomplete",$Q7="",$R7="",$S7="",$T7="",$U7=""),"Needs check",IF($G7&lt;=$F7,"Needs check - dates","Ready for human review"))))</f>
        <v/>
      </c>
      <c r="Y7" s="7">
        <f>IF(OR($A7="",$U7="",$R7="Signed"),"",IFERROR($U7-TODAY(),""))</f>
        <v/>
      </c>
      <c r="Z7" s="19">
        <f>IF($A7="","",IF($X7="Needs check - duplicate ID","Duplicate package ID - human check",IF($U7="","Add target sign date",IF($R7="Signed","Signed - retain package",IF($U7&lt;TODAY(),"Past target - human check",IF($X7&lt;&gt;"Ready for human review",IF($U7&lt;=TODAY()+Assumptions!$B$4,"Checklist due soon - human check","Complete checklist"),IF($Q7="Changes requested","Legal changes requested - human check",IF($Q7&lt;&gt;"Completed","Send for legal review",IF(OR($R7="Ready to sign",$R7="Scheduled"),"Ready for signing process","Review signing status")))))))))</f>
        <v/>
      </c>
    </row>
    <row r="8" ht="34" customHeight="1">
      <c r="A8" s="14" t="inlineStr">
        <is>
          <t>PKG-FIC-004</t>
        </is>
      </c>
      <c r="B8" s="14" t="inlineStr">
        <is>
          <t>Fictional Cedar Orbit</t>
        </is>
      </c>
      <c r="C8" s="14" t="inlineStr">
        <is>
          <t>FIC-CO-03</t>
        </is>
      </c>
      <c r="D8" s="15" t="inlineStr">
        <is>
          <t>Devon Testname (fictional)</t>
        </is>
      </c>
      <c r="E8" s="15" t="inlineStr">
        <is>
          <t>Rory Placeholder (fictional)</t>
        </is>
      </c>
      <c r="F8" s="16" t="n">
        <v>46300</v>
      </c>
      <c r="G8" s="16" t="n">
        <v>46664</v>
      </c>
      <c r="H8" s="17" t="n">
        <v>2250</v>
      </c>
      <c r="I8" s="17" t="n">
        <v>2250</v>
      </c>
      <c r="J8" s="17" t="n">
        <v>110</v>
      </c>
      <c r="K8" s="18" t="inlineStr">
        <is>
          <t>No</t>
        </is>
      </c>
      <c r="L8" s="18" t="inlineStr">
        <is>
          <t>Yes</t>
        </is>
      </c>
      <c r="M8" s="18" t="inlineStr">
        <is>
          <t>Yes</t>
        </is>
      </c>
      <c r="N8" s="18" t="inlineStr">
        <is>
          <t>Yes</t>
        </is>
      </c>
      <c r="O8" s="18" t="inlineStr">
        <is>
          <t>Yes</t>
        </is>
      </c>
      <c r="P8" s="18" t="inlineStr">
        <is>
          <t>Incomplete</t>
        </is>
      </c>
      <c r="Q8" s="18" t="inlineStr">
        <is>
          <t>Not started</t>
        </is>
      </c>
      <c r="R8" s="18" t="inlineStr">
        <is>
          <t>Drafting</t>
        </is>
      </c>
      <c r="S8" s="18" t="inlineStr">
        <is>
          <t>Owner review</t>
        </is>
      </c>
      <c r="T8" s="16" t="n">
        <v>46276</v>
      </c>
      <c r="U8" s="16" t="n">
        <v>46281</v>
      </c>
      <c r="V8" s="15" t="inlineStr">
        <is>
          <t>Confirm the approved concession and add the missing attachment.</t>
        </is>
      </c>
      <c r="W8" s="10">
        <f>IF($A8="","",IF($H8="","",IFERROR(SUM($H8,$J8),"")))</f>
        <v/>
      </c>
      <c r="X8" s="20">
        <f>IF($A8="","",IF(COUNTIF($A$5:$A$104,$A8)&gt;1,"Needs check - duplicate ID",IF(OR($B8="",$C8="",$D8="",$F8="",$G8="",$H8="",$I8="",$J8="",$K8&lt;&gt;"Yes",$L8&lt;&gt;"Yes",$M8&lt;&gt;"Yes",$N8&lt;&gt;"Yes",$O8&lt;&gt;"Yes",$P8="",$P8="Incomplete",$Q8="",$R8="",$S8="",$T8="",$U8=""),"Needs check",IF($G8&lt;=$F8,"Needs check - dates","Ready for human review"))))</f>
        <v/>
      </c>
      <c r="Y8" s="9">
        <f>IF(OR($A8="",$U8="",$R8="Signed"),"",IFERROR($U8-TODAY(),""))</f>
        <v/>
      </c>
      <c r="Z8" s="20">
        <f>IF($A8="","",IF($X8="Needs check - duplicate ID","Duplicate package ID - human check",IF($U8="","Add target sign date",IF($R8="Signed","Signed - retain package",IF($U8&lt;TODAY(),"Past target - human check",IF($X8&lt;&gt;"Ready for human review",IF($U8&lt;=TODAY()+Assumptions!$B$4,"Checklist due soon - human check","Complete checklist"),IF($Q8="Changes requested","Legal changes requested - human check",IF($Q8&lt;&gt;"Completed","Send for legal review",IF(OR($R8="Ready to sign",$R8="Scheduled"),"Ready for signing process","Review signing status")))))))))</f>
        <v/>
      </c>
    </row>
    <row r="9" ht="34" customHeight="1">
      <c r="A9" s="14" t="inlineStr">
        <is>
          <t>PKG-FIC-005</t>
        </is>
      </c>
      <c r="B9" s="14" t="inlineStr">
        <is>
          <t>Fictional Blue Kite Flats</t>
        </is>
      </c>
      <c r="C9" s="14" t="inlineStr">
        <is>
          <t>FIC-BK-22</t>
        </is>
      </c>
      <c r="D9" s="15" t="inlineStr">
        <is>
          <t>Emery Example (fictional)</t>
        </is>
      </c>
      <c r="E9" s="15" t="inlineStr">
        <is>
          <t>None stated</t>
        </is>
      </c>
      <c r="F9" s="16" t="n">
        <v>46282</v>
      </c>
      <c r="G9" s="16" t="n">
        <v>46646</v>
      </c>
      <c r="H9" s="17" t="n">
        <v>1695</v>
      </c>
      <c r="I9" s="17" t="n">
        <v>1695</v>
      </c>
      <c r="J9" s="17" t="n">
        <v>0</v>
      </c>
      <c r="K9" s="18" t="inlineStr">
        <is>
          <t>Yes</t>
        </is>
      </c>
      <c r="L9" s="18" t="inlineStr">
        <is>
          <t>Yes</t>
        </is>
      </c>
      <c r="M9" s="18" t="inlineStr">
        <is>
          <t>Yes</t>
        </is>
      </c>
      <c r="N9" s="18" t="inlineStr">
        <is>
          <t>Yes</t>
        </is>
      </c>
      <c r="O9" s="18" t="inlineStr">
        <is>
          <t>Yes</t>
        </is>
      </c>
      <c r="P9" s="18" t="inlineStr">
        <is>
          <t>Not applicable</t>
        </is>
      </c>
      <c r="Q9" s="18" t="inlineStr">
        <is>
          <t>Completed</t>
        </is>
      </c>
      <c r="R9" s="18" t="inlineStr">
        <is>
          <t>Scheduled</t>
        </is>
      </c>
      <c r="S9" s="18" t="inlineStr">
        <is>
          <t>Leasing team</t>
        </is>
      </c>
      <c r="T9" s="16" t="n">
        <v>46271</v>
      </c>
      <c r="U9" s="16" t="n">
        <v>46276</v>
      </c>
      <c r="V9" s="15" t="inlineStr">
        <is>
          <t>No additional attachment was identified for this fictional example.</t>
        </is>
      </c>
      <c r="W9" s="11">
        <f>IF($A9="","",IF($H9="","",IFERROR(SUM($H9,$J9),"")))</f>
        <v/>
      </c>
      <c r="X9" s="19">
        <f>IF($A9="","",IF(COUNTIF($A$5:$A$104,$A9)&gt;1,"Needs check - duplicate ID",IF(OR($B9="",$C9="",$D9="",$F9="",$G9="",$H9="",$I9="",$J9="",$K9&lt;&gt;"Yes",$L9&lt;&gt;"Yes",$M9&lt;&gt;"Yes",$N9&lt;&gt;"Yes",$O9&lt;&gt;"Yes",$P9="",$P9="Incomplete",$Q9="",$R9="",$S9="",$T9="",$U9=""),"Needs check",IF($G9&lt;=$F9,"Needs check - dates","Ready for human review"))))</f>
        <v/>
      </c>
      <c r="Y9" s="7">
        <f>IF(OR($A9="",$U9="",$R9="Signed"),"",IFERROR($U9-TODAY(),""))</f>
        <v/>
      </c>
      <c r="Z9" s="19">
        <f>IF($A9="","",IF($X9="Needs check - duplicate ID","Duplicate package ID - human check",IF($U9="","Add target sign date",IF($R9="Signed","Signed - retain package",IF($U9&lt;TODAY(),"Past target - human check",IF($X9&lt;&gt;"Ready for human review",IF($U9&lt;=TODAY()+Assumptions!$B$4,"Checklist due soon - human check","Complete checklist"),IF($Q9="Changes requested","Legal changes requested - human check",IF($Q9&lt;&gt;"Completed","Send for legal review",IF(OR($R9="Ready to sign",$R9="Scheduled"),"Ready for signing process","Review signing status")))))))))</f>
        <v/>
      </c>
    </row>
    <row r="10" ht="34" customHeight="1">
      <c r="A10" s="14" t="inlineStr">
        <is>
          <t>PKG-FIC-006</t>
        </is>
      </c>
      <c r="B10" s="14" t="inlineStr">
        <is>
          <t>Fictional Maple Echo</t>
        </is>
      </c>
      <c r="C10" s="14" t="inlineStr">
        <is>
          <t>FIC-ME-15</t>
        </is>
      </c>
      <c r="D10" s="15" t="inlineStr">
        <is>
          <t>Finley Fiction (fictional)</t>
        </is>
      </c>
      <c r="E10" s="15" t="inlineStr">
        <is>
          <t>Taylor Example (fictional)</t>
        </is>
      </c>
      <c r="F10" s="16" t="n">
        <v>46315</v>
      </c>
      <c r="G10" s="16" t="n">
        <v>46679</v>
      </c>
      <c r="H10" s="17" t="n">
        <v>2380</v>
      </c>
      <c r="I10" s="17" t="n">
        <v>2380</v>
      </c>
      <c r="J10" s="17" t="n">
        <v>95</v>
      </c>
      <c r="K10" s="18" t="inlineStr">
        <is>
          <t>Yes</t>
        </is>
      </c>
      <c r="L10" s="18" t="inlineStr">
        <is>
          <t>Yes</t>
        </is>
      </c>
      <c r="M10" s="18" t="inlineStr">
        <is>
          <t>No</t>
        </is>
      </c>
      <c r="N10" s="18" t="inlineStr">
        <is>
          <t>Yes</t>
        </is>
      </c>
      <c r="O10" s="18" t="inlineStr">
        <is>
          <t>Yes</t>
        </is>
      </c>
      <c r="P10" s="18" t="inlineStr">
        <is>
          <t>Complete</t>
        </is>
      </c>
      <c r="Q10" s="18" t="inlineStr">
        <is>
          <t>Not started</t>
        </is>
      </c>
      <c r="R10" s="18" t="inlineStr">
        <is>
          <t>Drafting</t>
        </is>
      </c>
      <c r="S10" s="18" t="inlineStr">
        <is>
          <t>Property manager</t>
        </is>
      </c>
      <c r="T10" s="16" t="n">
        <v>46283</v>
      </c>
      <c r="U10" s="16" t="n">
        <v>46289</v>
      </c>
      <c r="V10" s="15" t="inlineStr">
        <is>
          <t>Recheck the fictional unit identifier and included storage space.</t>
        </is>
      </c>
      <c r="W10" s="10">
        <f>IF($A10="","",IF($H10="","",IFERROR(SUM($H10,$J10),"")))</f>
        <v/>
      </c>
      <c r="X10" s="20">
        <f>IF($A10="","",IF(COUNTIF($A$5:$A$104,$A10)&gt;1,"Needs check - duplicate ID",IF(OR($B10="",$C10="",$D10="",$F10="",$G10="",$H10="",$I10="",$J10="",$K10&lt;&gt;"Yes",$L10&lt;&gt;"Yes",$M10&lt;&gt;"Yes",$N10&lt;&gt;"Yes",$O10&lt;&gt;"Yes",$P10="",$P10="Incomplete",$Q10="",$R10="",$S10="",$T10="",$U10=""),"Needs check",IF($G10&lt;=$F10,"Needs check - dates","Ready for human review"))))</f>
        <v/>
      </c>
      <c r="Y10" s="9">
        <f>IF(OR($A10="",$U10="",$R10="Signed"),"",IFERROR($U10-TODAY(),""))</f>
        <v/>
      </c>
      <c r="Z10" s="20">
        <f>IF($A10="","",IF($X10="Needs check - duplicate ID","Duplicate package ID - human check",IF($U10="","Add target sign date",IF($R10="Signed","Signed - retain package",IF($U10&lt;TODAY(),"Past target - human check",IF($X10&lt;&gt;"Ready for human review",IF($U10&lt;=TODAY()+Assumptions!$B$4,"Checklist due soon - human check","Complete checklist"),IF($Q10="Changes requested","Legal changes requested - human check",IF($Q10&lt;&gt;"Completed","Send for legal review",IF(OR($R10="Ready to sign",$R10="Scheduled"),"Ready for signing process","Review signing status")))))))))</f>
        <v/>
      </c>
    </row>
    <row r="11" ht="34" customHeight="1">
      <c r="A11" s="14" t="inlineStr">
        <is>
          <t>PKG-FIC-007</t>
        </is>
      </c>
      <c r="B11" s="14" t="inlineStr">
        <is>
          <t>Fictional Compass House</t>
        </is>
      </c>
      <c r="C11" s="14" t="inlineStr">
        <is>
          <t>FIC-CH-09</t>
        </is>
      </c>
      <c r="D11" s="15" t="inlineStr">
        <is>
          <t>Gray Sampleperson (fictional)</t>
        </is>
      </c>
      <c r="E11" s="15" t="inlineStr">
        <is>
          <t>None stated</t>
        </is>
      </c>
      <c r="F11" s="16" t="n">
        <v>46335</v>
      </c>
      <c r="G11" s="16" t="n">
        <v>46305</v>
      </c>
      <c r="H11" s="17" t="n">
        <v>2050</v>
      </c>
      <c r="I11" s="17" t="n">
        <v>2050</v>
      </c>
      <c r="J11" s="17" t="n">
        <v>75</v>
      </c>
      <c r="K11" s="18" t="inlineStr">
        <is>
          <t>Yes</t>
        </is>
      </c>
      <c r="L11" s="18" t="inlineStr">
        <is>
          <t>Yes</t>
        </is>
      </c>
      <c r="M11" s="18" t="inlineStr">
        <is>
          <t>Yes</t>
        </is>
      </c>
      <c r="N11" s="18" t="inlineStr">
        <is>
          <t>Yes</t>
        </is>
      </c>
      <c r="O11" s="18" t="inlineStr">
        <is>
          <t>Yes</t>
        </is>
      </c>
      <c r="P11" s="18" t="inlineStr">
        <is>
          <t>Complete</t>
        </is>
      </c>
      <c r="Q11" s="18" t="inlineStr">
        <is>
          <t>Not started</t>
        </is>
      </c>
      <c r="R11" s="18" t="inlineStr">
        <is>
          <t>Drafting</t>
        </is>
      </c>
      <c r="S11" s="18" t="inlineStr">
        <is>
          <t>Leasing team</t>
        </is>
      </c>
      <c r="T11" s="16" t="n">
        <v>46278</v>
      </c>
      <c r="U11" s="16" t="n">
        <v>46283</v>
      </c>
      <c r="V11" s="15" t="inlineStr">
        <is>
          <t>Correct the lease end date because it precedes the start date.</t>
        </is>
      </c>
      <c r="W11" s="11">
        <f>IF($A11="","",IF($H11="","",IFERROR(SUM($H11,$J11),"")))</f>
        <v/>
      </c>
      <c r="X11" s="19">
        <f>IF($A11="","",IF(COUNTIF($A$5:$A$104,$A11)&gt;1,"Needs check - duplicate ID",IF(OR($B11="",$C11="",$D11="",$F11="",$G11="",$H11="",$I11="",$J11="",$K11&lt;&gt;"Yes",$L11&lt;&gt;"Yes",$M11&lt;&gt;"Yes",$N11&lt;&gt;"Yes",$O11&lt;&gt;"Yes",$P11="",$P11="Incomplete",$Q11="",$R11="",$S11="",$T11="",$U11=""),"Needs check",IF($G11&lt;=$F11,"Needs check - dates","Ready for human review"))))</f>
        <v/>
      </c>
      <c r="Y11" s="7">
        <f>IF(OR($A11="",$U11="",$R11="Signed"),"",IFERROR($U11-TODAY(),""))</f>
        <v/>
      </c>
      <c r="Z11" s="19">
        <f>IF($A11="","",IF($X11="Needs check - duplicate ID","Duplicate package ID - human check",IF($U11="","Add target sign date",IF($R11="Signed","Signed - retain package",IF($U11&lt;TODAY(),"Past target - human check",IF($X11&lt;&gt;"Ready for human review",IF($U11&lt;=TODAY()+Assumptions!$B$4,"Checklist due soon - human check","Complete checklist"),IF($Q11="Changes requested","Legal changes requested - human check",IF($Q11&lt;&gt;"Completed","Send for legal review",IF(OR($R11="Ready to sign",$R11="Scheduled"),"Ready for signing process","Review signing status")))))))))</f>
        <v/>
      </c>
    </row>
    <row r="12" ht="34" customHeight="1">
      <c r="A12" s="14" t="inlineStr">
        <is>
          <t>PKG-FIC-008</t>
        </is>
      </c>
      <c r="B12" s="14" t="inlineStr">
        <is>
          <t>Fictional Silver Acorn</t>
        </is>
      </c>
      <c r="C12" s="14" t="inlineStr">
        <is>
          <t>FIC-SA-04</t>
        </is>
      </c>
      <c r="D12" s="15" t="inlineStr">
        <is>
          <t>Harper Placeholder (fictional)</t>
        </is>
      </c>
      <c r="E12" s="15" t="inlineStr">
        <is>
          <t>Quinn Fiction (fictional)</t>
        </is>
      </c>
      <c r="F12" s="16" t="n">
        <v>46280</v>
      </c>
      <c r="G12" s="16" t="n">
        <v>46644</v>
      </c>
      <c r="H12" s="17" t="n">
        <v>1885</v>
      </c>
      <c r="I12" s="17" t="n">
        <v>1885</v>
      </c>
      <c r="J12" s="17" t="n">
        <v>55</v>
      </c>
      <c r="K12" s="18" t="inlineStr">
        <is>
          <t>Yes</t>
        </is>
      </c>
      <c r="L12" s="18" t="inlineStr">
        <is>
          <t>No</t>
        </is>
      </c>
      <c r="M12" s="18" t="inlineStr">
        <is>
          <t>Yes</t>
        </is>
      </c>
      <c r="N12" s="18" t="inlineStr">
        <is>
          <t>Yes</t>
        </is>
      </c>
      <c r="O12" s="18" t="inlineStr">
        <is>
          <t>Yes</t>
        </is>
      </c>
      <c r="P12" s="18" t="inlineStr">
        <is>
          <t>Incomplete</t>
        </is>
      </c>
      <c r="Q12" s="18" t="inlineStr">
        <is>
          <t>Not started</t>
        </is>
      </c>
      <c r="R12" s="18" t="inlineStr">
        <is>
          <t>On hold</t>
        </is>
      </c>
      <c r="S12" s="18" t="inlineStr">
        <is>
          <t>Resident follow-up</t>
        </is>
      </c>
      <c r="T12" s="16" t="n">
        <v>46272</v>
      </c>
      <c r="U12" s="16" t="n">
        <v>46274</v>
      </c>
      <c r="V12" s="15" t="inlineStr">
        <is>
          <t>Confirm the second fictional party name and collect the listed attachment.</t>
        </is>
      </c>
      <c r="W12" s="10">
        <f>IF($A12="","",IF($H12="","",IFERROR(SUM($H12,$J12),"")))</f>
        <v/>
      </c>
      <c r="X12" s="20">
        <f>IF($A12="","",IF(COUNTIF($A$5:$A$104,$A12)&gt;1,"Needs check - duplicate ID",IF(OR($B12="",$C12="",$D12="",$F12="",$G12="",$H12="",$I12="",$J12="",$K12&lt;&gt;"Yes",$L12&lt;&gt;"Yes",$M12&lt;&gt;"Yes",$N12&lt;&gt;"Yes",$O12&lt;&gt;"Yes",$P12="",$P12="Incomplete",$Q12="",$R12="",$S12="",$T12="",$U12=""),"Needs check",IF($G12&lt;=$F12,"Needs check - dates","Ready for human review"))))</f>
        <v/>
      </c>
      <c r="Y12" s="9">
        <f>IF(OR($A12="",$U12="",$R12="Signed"),"",IFERROR($U12-TODAY(),""))</f>
        <v/>
      </c>
      <c r="Z12" s="20">
        <f>IF($A12="","",IF($X12="Needs check - duplicate ID","Duplicate package ID - human check",IF($U12="","Add target sign date",IF($R12="Signed","Signed - retain package",IF($U12&lt;TODAY(),"Past target - human check",IF($X12&lt;&gt;"Ready for human review",IF($U12&lt;=TODAY()+Assumptions!$B$4,"Checklist due soon - human check","Complete checklist"),IF($Q12="Changes requested","Legal changes requested - human check",IF($Q12&lt;&gt;"Completed","Send for legal review",IF(OR($R12="Ready to sign",$R12="Scheduled"),"Ready for signing process","Review signing status")))))))))</f>
        <v/>
      </c>
    </row>
    <row r="13" ht="34" customHeight="1">
      <c r="A13" s="14" t="inlineStr">
        <is>
          <t>PKG-FIC-009</t>
        </is>
      </c>
      <c r="B13" s="14" t="inlineStr">
        <is>
          <t>Fictional Meadow Pixel</t>
        </is>
      </c>
      <c r="C13" s="14" t="inlineStr">
        <is>
          <t>FIC-MP-18</t>
        </is>
      </c>
      <c r="D13" s="15" t="inlineStr">
        <is>
          <t>Indigo Testname (fictional)</t>
        </is>
      </c>
      <c r="E13" s="15" t="inlineStr">
        <is>
          <t>None stated</t>
        </is>
      </c>
      <c r="F13" s="16" t="n">
        <v>46320</v>
      </c>
      <c r="G13" s="16" t="n">
        <v>46684</v>
      </c>
      <c r="H13" s="17" t="n">
        <v>2475</v>
      </c>
      <c r="I13" s="17" t="n">
        <v>2475</v>
      </c>
      <c r="J13" s="17" t="n">
        <v>125</v>
      </c>
      <c r="K13" s="18" t="inlineStr">
        <is>
          <t>Yes</t>
        </is>
      </c>
      <c r="L13" s="18" t="inlineStr">
        <is>
          <t>Yes</t>
        </is>
      </c>
      <c r="M13" s="18" t="inlineStr">
        <is>
          <t>Yes</t>
        </is>
      </c>
      <c r="N13" s="18" t="inlineStr">
        <is>
          <t>Yes</t>
        </is>
      </c>
      <c r="O13" s="18" t="inlineStr">
        <is>
          <t>Yes</t>
        </is>
      </c>
      <c r="P13" s="18" t="inlineStr">
        <is>
          <t>Complete</t>
        </is>
      </c>
      <c r="Q13" s="18" t="inlineStr">
        <is>
          <t>Changes requested</t>
        </is>
      </c>
      <c r="R13" s="18" t="inlineStr">
        <is>
          <t>On hold</t>
        </is>
      </c>
      <c r="S13" s="18" t="inlineStr">
        <is>
          <t>Outside counsel</t>
        </is>
      </c>
      <c r="T13" s="16" t="n">
        <v>46279</v>
      </c>
      <c r="U13" s="16" t="n">
        <v>46305</v>
      </c>
      <c r="V13" s="15" t="inlineStr">
        <is>
          <t>Review requested drafting changes before the signing process.</t>
        </is>
      </c>
      <c r="W13" s="11">
        <f>IF($A13="","",IF($H13="","",IFERROR(SUM($H13,$J13),"")))</f>
        <v/>
      </c>
      <c r="X13" s="19">
        <f>IF($A13="","",IF(COUNTIF($A$5:$A$104,$A13)&gt;1,"Needs check - duplicate ID",IF(OR($B13="",$C13="",$D13="",$F13="",$G13="",$H13="",$I13="",$J13="",$K13&lt;&gt;"Yes",$L13&lt;&gt;"Yes",$M13&lt;&gt;"Yes",$N13&lt;&gt;"Yes",$O13&lt;&gt;"Yes",$P13="",$P13="Incomplete",$Q13="",$R13="",$S13="",$T13="",$U13=""),"Needs check",IF($G13&lt;=$F13,"Needs check - dates","Ready for human review"))))</f>
        <v/>
      </c>
      <c r="Y13" s="7">
        <f>IF(OR($A13="",$U13="",$R13="Signed"),"",IFERROR($U13-TODAY(),""))</f>
        <v/>
      </c>
      <c r="Z13" s="19">
        <f>IF($A13="","",IF($X13="Needs check - duplicate ID","Duplicate package ID - human check",IF($U13="","Add target sign date",IF($R13="Signed","Signed - retain package",IF($U13&lt;TODAY(),"Past target - human check",IF($X13&lt;&gt;"Ready for human review",IF($U13&lt;=TODAY()+Assumptions!$B$4,"Checklist due soon - human check","Complete checklist"),IF($Q13="Changes requested","Legal changes requested - human check",IF($Q13&lt;&gt;"Completed","Send for legal review",IF(OR($R13="Ready to sign",$R13="Scheduled"),"Ready for signing process","Review signing status")))))))))</f>
        <v/>
      </c>
    </row>
    <row r="14" ht="34" customHeight="1">
      <c r="A14" s="14" t="inlineStr">
        <is>
          <t>PKG-FIC-010</t>
        </is>
      </c>
      <c r="B14" s="14" t="inlineStr">
        <is>
          <t>Fictional Copper Cloud</t>
        </is>
      </c>
      <c r="C14" s="14" t="inlineStr">
        <is>
          <t>FIC-CC-02</t>
        </is>
      </c>
      <c r="D14" s="15" t="inlineStr">
        <is>
          <t>Jordan Fiction (fictional)</t>
        </is>
      </c>
      <c r="E14" s="15" t="inlineStr">
        <is>
          <t>None stated</t>
        </is>
      </c>
      <c r="F14" s="16" t="n">
        <v>46310</v>
      </c>
      <c r="G14" s="16" t="n">
        <v>46674</v>
      </c>
      <c r="H14" s="17" t="n">
        <v>1750</v>
      </c>
      <c r="I14" s="17" t="n">
        <v>0</v>
      </c>
      <c r="J14" s="17" t="n">
        <v>0</v>
      </c>
      <c r="K14" s="18" t="inlineStr">
        <is>
          <t>Yes</t>
        </is>
      </c>
      <c r="L14" s="18" t="inlineStr">
        <is>
          <t>Yes</t>
        </is>
      </c>
      <c r="M14" s="18" t="inlineStr">
        <is>
          <t>Yes</t>
        </is>
      </c>
      <c r="N14" s="18" t="inlineStr">
        <is>
          <t>Yes</t>
        </is>
      </c>
      <c r="O14" s="18" t="inlineStr">
        <is>
          <t>Yes</t>
        </is>
      </c>
      <c r="P14" s="18" t="inlineStr">
        <is>
          <t>Complete</t>
        </is>
      </c>
      <c r="Q14" s="18" t="inlineStr">
        <is>
          <t>Not started</t>
        </is>
      </c>
      <c r="R14" s="18" t="inlineStr">
        <is>
          <t>Drafting</t>
        </is>
      </c>
      <c r="S14" s="18" t="inlineStr">
        <is>
          <t>Property manager</t>
        </is>
      </c>
      <c r="T14" s="16" t="n">
        <v>46285</v>
      </c>
      <c r="U14" s="16" t="n"/>
      <c r="V14" s="15" t="inlineStr">
        <is>
          <t>Add a target signing date; zero-dollar entries test the allowed lower boundary.</t>
        </is>
      </c>
      <c r="W14" s="10">
        <f>IF($A14="","",IF($H14="","",IFERROR(SUM($H14,$J14),"")))</f>
        <v/>
      </c>
      <c r="X14" s="20">
        <f>IF($A14="","",IF(COUNTIF($A$5:$A$104,$A14)&gt;1,"Needs check - duplicate ID",IF(OR($B14="",$C14="",$D14="",$F14="",$G14="",$H14="",$I14="",$J14="",$K14&lt;&gt;"Yes",$L14&lt;&gt;"Yes",$M14&lt;&gt;"Yes",$N14&lt;&gt;"Yes",$O14&lt;&gt;"Yes",$P14="",$P14="Incomplete",$Q14="",$R14="",$S14="",$T14="",$U14=""),"Needs check",IF($G14&lt;=$F14,"Needs check - dates","Ready for human review"))))</f>
        <v/>
      </c>
      <c r="Y14" s="9">
        <f>IF(OR($A14="",$U14="",$R14="Signed"),"",IFERROR($U14-TODAY(),""))</f>
        <v/>
      </c>
      <c r="Z14" s="20">
        <f>IF($A14="","",IF($X14="Needs check - duplicate ID","Duplicate package ID - human check",IF($U14="","Add target sign date",IF($R14="Signed","Signed - retain package",IF($U14&lt;TODAY(),"Past target - human check",IF($X14&lt;&gt;"Ready for human review",IF($U14&lt;=TODAY()+Assumptions!$B$4,"Checklist due soon - human check","Complete checklist"),IF($Q14="Changes requested","Legal changes requested - human check",IF($Q14&lt;&gt;"Completed","Send for legal review",IF(OR($R14="Ready to sign",$R14="Scheduled"),"Ready for signing process","Review signing status")))))))))</f>
        <v/>
      </c>
    </row>
    <row r="15" ht="34" customHeight="1">
      <c r="A15" s="14" t="n"/>
      <c r="B15" s="14" t="n"/>
      <c r="C15" s="14" t="n"/>
      <c r="D15" s="15" t="n"/>
      <c r="E15" s="15" t="n"/>
      <c r="F15" s="16" t="n"/>
      <c r="G15" s="16" t="n"/>
      <c r="H15" s="17" t="n"/>
      <c r="I15" s="17" t="n"/>
      <c r="J15" s="17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6" t="n"/>
      <c r="U15" s="16" t="n"/>
      <c r="V15" s="15" t="n"/>
      <c r="W15" s="11">
        <f>IF($A15="","",IF($H15="","",IFERROR(SUM($H15,$J15),"")))</f>
        <v/>
      </c>
      <c r="X15" s="19">
        <f>IF($A15="","",IF(COUNTIF($A$5:$A$104,$A15)&gt;1,"Needs check - duplicate ID",IF(OR($B15="",$C15="",$D15="",$F15="",$G15="",$H15="",$I15="",$J15="",$K15&lt;&gt;"Yes",$L15&lt;&gt;"Yes",$M15&lt;&gt;"Yes",$N15&lt;&gt;"Yes",$O15&lt;&gt;"Yes",$P15="",$P15="Incomplete",$Q15="",$R15="",$S15="",$T15="",$U15=""),"Needs check",IF($G15&lt;=$F15,"Needs check - dates","Ready for human review"))))</f>
        <v/>
      </c>
      <c r="Y15" s="7">
        <f>IF(OR($A15="",$U15="",$R15="Signed"),"",IFERROR($U15-TODAY(),""))</f>
        <v/>
      </c>
      <c r="Z15" s="19">
        <f>IF($A15="","",IF($X15="Needs check - duplicate ID","Duplicate package ID - human check",IF($U15="","Add target sign date",IF($R15="Signed","Signed - retain package",IF($U15&lt;TODAY(),"Past target - human check",IF($X15&lt;&gt;"Ready for human review",IF($U15&lt;=TODAY()+Assumptions!$B$4,"Checklist due soon - human check","Complete checklist"),IF($Q15="Changes requested","Legal changes requested - human check",IF($Q15&lt;&gt;"Completed","Send for legal review",IF(OR($R15="Ready to sign",$R15="Scheduled"),"Ready for signing process","Review signing status")))))))))</f>
        <v/>
      </c>
    </row>
    <row r="16" ht="34" customHeight="1">
      <c r="A16" s="14" t="n"/>
      <c r="B16" s="14" t="n"/>
      <c r="C16" s="14" t="n"/>
      <c r="D16" s="15" t="n"/>
      <c r="E16" s="15" t="n"/>
      <c r="F16" s="16" t="n"/>
      <c r="G16" s="16" t="n"/>
      <c r="H16" s="17" t="n"/>
      <c r="I16" s="17" t="n"/>
      <c r="J16" s="17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6" t="n"/>
      <c r="U16" s="16" t="n"/>
      <c r="V16" s="15" t="n"/>
      <c r="W16" s="10">
        <f>IF($A16="","",IF($H16="","",IFERROR(SUM($H16,$J16),"")))</f>
        <v/>
      </c>
      <c r="X16" s="20">
        <f>IF($A16="","",IF(COUNTIF($A$5:$A$104,$A16)&gt;1,"Needs check - duplicate ID",IF(OR($B16="",$C16="",$D16="",$F16="",$G16="",$H16="",$I16="",$J16="",$K16&lt;&gt;"Yes",$L16&lt;&gt;"Yes",$M16&lt;&gt;"Yes",$N16&lt;&gt;"Yes",$O16&lt;&gt;"Yes",$P16="",$P16="Incomplete",$Q16="",$R16="",$S16="",$T16="",$U16=""),"Needs check",IF($G16&lt;=$F16,"Needs check - dates","Ready for human review"))))</f>
        <v/>
      </c>
      <c r="Y16" s="9">
        <f>IF(OR($A16="",$U16="",$R16="Signed"),"",IFERROR($U16-TODAY(),""))</f>
        <v/>
      </c>
      <c r="Z16" s="20">
        <f>IF($A16="","",IF($X16="Needs check - duplicate ID","Duplicate package ID - human check",IF($U16="","Add target sign date",IF($R16="Signed","Signed - retain package",IF($U16&lt;TODAY(),"Past target - human check",IF($X16&lt;&gt;"Ready for human review",IF($U16&lt;=TODAY()+Assumptions!$B$4,"Checklist due soon - human check","Complete checklist"),IF($Q16="Changes requested","Legal changes requested - human check",IF($Q16&lt;&gt;"Completed","Send for legal review",IF(OR($R16="Ready to sign",$R16="Scheduled"),"Ready for signing process","Review signing status")))))))))</f>
        <v/>
      </c>
    </row>
    <row r="17" ht="34" customHeight="1">
      <c r="A17" s="14" t="n"/>
      <c r="B17" s="14" t="n"/>
      <c r="C17" s="14" t="n"/>
      <c r="D17" s="15" t="n"/>
      <c r="E17" s="15" t="n"/>
      <c r="F17" s="16" t="n"/>
      <c r="G17" s="16" t="n"/>
      <c r="H17" s="17" t="n"/>
      <c r="I17" s="17" t="n"/>
      <c r="J17" s="17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6" t="n"/>
      <c r="U17" s="16" t="n"/>
      <c r="V17" s="15" t="n"/>
      <c r="W17" s="11">
        <f>IF($A17="","",IF($H17="","",IFERROR(SUM($H17,$J17),"")))</f>
        <v/>
      </c>
      <c r="X17" s="19">
        <f>IF($A17="","",IF(COUNTIF($A$5:$A$104,$A17)&gt;1,"Needs check - duplicate ID",IF(OR($B17="",$C17="",$D17="",$F17="",$G17="",$H17="",$I17="",$J17="",$K17&lt;&gt;"Yes",$L17&lt;&gt;"Yes",$M17&lt;&gt;"Yes",$N17&lt;&gt;"Yes",$O17&lt;&gt;"Yes",$P17="",$P17="Incomplete",$Q17="",$R17="",$S17="",$T17="",$U17=""),"Needs check",IF($G17&lt;=$F17,"Needs check - dates","Ready for human review"))))</f>
        <v/>
      </c>
      <c r="Y17" s="7">
        <f>IF(OR($A17="",$U17="",$R17="Signed"),"",IFERROR($U17-TODAY(),""))</f>
        <v/>
      </c>
      <c r="Z17" s="19">
        <f>IF($A17="","",IF($X17="Needs check - duplicate ID","Duplicate package ID - human check",IF($U17="","Add target sign date",IF($R17="Signed","Signed - retain package",IF($U17&lt;TODAY(),"Past target - human check",IF($X17&lt;&gt;"Ready for human review",IF($U17&lt;=TODAY()+Assumptions!$B$4,"Checklist due soon - human check","Complete checklist"),IF($Q17="Changes requested","Legal changes requested - human check",IF($Q17&lt;&gt;"Completed","Send for legal review",IF(OR($R17="Ready to sign",$R17="Scheduled"),"Ready for signing process","Review signing status")))))))))</f>
        <v/>
      </c>
    </row>
    <row r="18" ht="34" customHeight="1">
      <c r="A18" s="14" t="n"/>
      <c r="B18" s="14" t="n"/>
      <c r="C18" s="14" t="n"/>
      <c r="D18" s="15" t="n"/>
      <c r="E18" s="15" t="n"/>
      <c r="F18" s="16" t="n"/>
      <c r="G18" s="16" t="n"/>
      <c r="H18" s="17" t="n"/>
      <c r="I18" s="17" t="n"/>
      <c r="J18" s="17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6" t="n"/>
      <c r="U18" s="16" t="n"/>
      <c r="V18" s="15" t="n"/>
      <c r="W18" s="10">
        <f>IF($A18="","",IF($H18="","",IFERROR(SUM($H18,$J18),"")))</f>
        <v/>
      </c>
      <c r="X18" s="20">
        <f>IF($A18="","",IF(COUNTIF($A$5:$A$104,$A18)&gt;1,"Needs check - duplicate ID",IF(OR($B18="",$C18="",$D18="",$F18="",$G18="",$H18="",$I18="",$J18="",$K18&lt;&gt;"Yes",$L18&lt;&gt;"Yes",$M18&lt;&gt;"Yes",$N18&lt;&gt;"Yes",$O18&lt;&gt;"Yes",$P18="",$P18="Incomplete",$Q18="",$R18="",$S18="",$T18="",$U18=""),"Needs check",IF($G18&lt;=$F18,"Needs check - dates","Ready for human review"))))</f>
        <v/>
      </c>
      <c r="Y18" s="9">
        <f>IF(OR($A18="",$U18="",$R18="Signed"),"",IFERROR($U18-TODAY(),""))</f>
        <v/>
      </c>
      <c r="Z18" s="20">
        <f>IF($A18="","",IF($X18="Needs check - duplicate ID","Duplicate package ID - human check",IF($U18="","Add target sign date",IF($R18="Signed","Signed - retain package",IF($U18&lt;TODAY(),"Past target - human check",IF($X18&lt;&gt;"Ready for human review",IF($U18&lt;=TODAY()+Assumptions!$B$4,"Checklist due soon - human check","Complete checklist"),IF($Q18="Changes requested","Legal changes requested - human check",IF($Q18&lt;&gt;"Completed","Send for legal review",IF(OR($R18="Ready to sign",$R18="Scheduled"),"Ready for signing process","Review signing status")))))))))</f>
        <v/>
      </c>
    </row>
    <row r="19" ht="34" customHeight="1">
      <c r="A19" s="14" t="n"/>
      <c r="B19" s="14" t="n"/>
      <c r="C19" s="14" t="n"/>
      <c r="D19" s="15" t="n"/>
      <c r="E19" s="15" t="n"/>
      <c r="F19" s="16" t="n"/>
      <c r="G19" s="16" t="n"/>
      <c r="H19" s="17" t="n"/>
      <c r="I19" s="17" t="n"/>
      <c r="J19" s="17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6" t="n"/>
      <c r="U19" s="16" t="n"/>
      <c r="V19" s="15" t="n"/>
      <c r="W19" s="11">
        <f>IF($A19="","",IF($H19="","",IFERROR(SUM($H19,$J19),"")))</f>
        <v/>
      </c>
      <c r="X19" s="19">
        <f>IF($A19="","",IF(COUNTIF($A$5:$A$104,$A19)&gt;1,"Needs check - duplicate ID",IF(OR($B19="",$C19="",$D19="",$F19="",$G19="",$H19="",$I19="",$J19="",$K19&lt;&gt;"Yes",$L19&lt;&gt;"Yes",$M19&lt;&gt;"Yes",$N19&lt;&gt;"Yes",$O19&lt;&gt;"Yes",$P19="",$P19="Incomplete",$Q19="",$R19="",$S19="",$T19="",$U19=""),"Needs check",IF($G19&lt;=$F19,"Needs check - dates","Ready for human review"))))</f>
        <v/>
      </c>
      <c r="Y19" s="7">
        <f>IF(OR($A19="",$U19="",$R19="Signed"),"",IFERROR($U19-TODAY(),""))</f>
        <v/>
      </c>
      <c r="Z19" s="19">
        <f>IF($A19="","",IF($X19="Needs check - duplicate ID","Duplicate package ID - human check",IF($U19="","Add target sign date",IF($R19="Signed","Signed - retain package",IF($U19&lt;TODAY(),"Past target - human check",IF($X19&lt;&gt;"Ready for human review",IF($U19&lt;=TODAY()+Assumptions!$B$4,"Checklist due soon - human check","Complete checklist"),IF($Q19="Changes requested","Legal changes requested - human check",IF($Q19&lt;&gt;"Completed","Send for legal review",IF(OR($R19="Ready to sign",$R19="Scheduled"),"Ready for signing process","Review signing status")))))))))</f>
        <v/>
      </c>
    </row>
    <row r="20" ht="34" customHeight="1">
      <c r="A20" s="14" t="n"/>
      <c r="B20" s="14" t="n"/>
      <c r="C20" s="14" t="n"/>
      <c r="D20" s="15" t="n"/>
      <c r="E20" s="15" t="n"/>
      <c r="F20" s="16" t="n"/>
      <c r="G20" s="16" t="n"/>
      <c r="H20" s="17" t="n"/>
      <c r="I20" s="17" t="n"/>
      <c r="J20" s="17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6" t="n"/>
      <c r="U20" s="16" t="n"/>
      <c r="V20" s="15" t="n"/>
      <c r="W20" s="10">
        <f>IF($A20="","",IF($H20="","",IFERROR(SUM($H20,$J20),"")))</f>
        <v/>
      </c>
      <c r="X20" s="20">
        <f>IF($A20="","",IF(COUNTIF($A$5:$A$104,$A20)&gt;1,"Needs check - duplicate ID",IF(OR($B20="",$C20="",$D20="",$F20="",$G20="",$H20="",$I20="",$J20="",$K20&lt;&gt;"Yes",$L20&lt;&gt;"Yes",$M20&lt;&gt;"Yes",$N20&lt;&gt;"Yes",$O20&lt;&gt;"Yes",$P20="",$P20="Incomplete",$Q20="",$R20="",$S20="",$T20="",$U20=""),"Needs check",IF($G20&lt;=$F20,"Needs check - dates","Ready for human review"))))</f>
        <v/>
      </c>
      <c r="Y20" s="9">
        <f>IF(OR($A20="",$U20="",$R20="Signed"),"",IFERROR($U20-TODAY(),""))</f>
        <v/>
      </c>
      <c r="Z20" s="20">
        <f>IF($A20="","",IF($X20="Needs check - duplicate ID","Duplicate package ID - human check",IF($U20="","Add target sign date",IF($R20="Signed","Signed - retain package",IF($U20&lt;TODAY(),"Past target - human check",IF($X20&lt;&gt;"Ready for human review",IF($U20&lt;=TODAY()+Assumptions!$B$4,"Checklist due soon - human check","Complete checklist"),IF($Q20="Changes requested","Legal changes requested - human check",IF($Q20&lt;&gt;"Completed","Send for legal review",IF(OR($R20="Ready to sign",$R20="Scheduled"),"Ready for signing process","Review signing status")))))))))</f>
        <v/>
      </c>
    </row>
    <row r="21" ht="34" customHeight="1">
      <c r="A21" s="14" t="n"/>
      <c r="B21" s="14" t="n"/>
      <c r="C21" s="14" t="n"/>
      <c r="D21" s="15" t="n"/>
      <c r="E21" s="15" t="n"/>
      <c r="F21" s="16" t="n"/>
      <c r="G21" s="16" t="n"/>
      <c r="H21" s="17" t="n"/>
      <c r="I21" s="17" t="n"/>
      <c r="J21" s="17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6" t="n"/>
      <c r="U21" s="16" t="n"/>
      <c r="V21" s="15" t="n"/>
      <c r="W21" s="11">
        <f>IF($A21="","",IF($H21="","",IFERROR(SUM($H21,$J21),"")))</f>
        <v/>
      </c>
      <c r="X21" s="19">
        <f>IF($A21="","",IF(COUNTIF($A$5:$A$104,$A21)&gt;1,"Needs check - duplicate ID",IF(OR($B21="",$C21="",$D21="",$F21="",$G21="",$H21="",$I21="",$J21="",$K21&lt;&gt;"Yes",$L21&lt;&gt;"Yes",$M21&lt;&gt;"Yes",$N21&lt;&gt;"Yes",$O21&lt;&gt;"Yes",$P21="",$P21="Incomplete",$Q21="",$R21="",$S21="",$T21="",$U21=""),"Needs check",IF($G21&lt;=$F21,"Needs check - dates","Ready for human review"))))</f>
        <v/>
      </c>
      <c r="Y21" s="7">
        <f>IF(OR($A21="",$U21="",$R21="Signed"),"",IFERROR($U21-TODAY(),""))</f>
        <v/>
      </c>
      <c r="Z21" s="19">
        <f>IF($A21="","",IF($X21="Needs check - duplicate ID","Duplicate package ID - human check",IF($U21="","Add target sign date",IF($R21="Signed","Signed - retain package",IF($U21&lt;TODAY(),"Past target - human check",IF($X21&lt;&gt;"Ready for human review",IF($U21&lt;=TODAY()+Assumptions!$B$4,"Checklist due soon - human check","Complete checklist"),IF($Q21="Changes requested","Legal changes requested - human check",IF($Q21&lt;&gt;"Completed","Send for legal review",IF(OR($R21="Ready to sign",$R21="Scheduled"),"Ready for signing process","Review signing status")))))))))</f>
        <v/>
      </c>
    </row>
    <row r="22" ht="34" customHeight="1">
      <c r="A22" s="14" t="n"/>
      <c r="B22" s="14" t="n"/>
      <c r="C22" s="14" t="n"/>
      <c r="D22" s="15" t="n"/>
      <c r="E22" s="15" t="n"/>
      <c r="F22" s="16" t="n"/>
      <c r="G22" s="16" t="n"/>
      <c r="H22" s="17" t="n"/>
      <c r="I22" s="17" t="n"/>
      <c r="J22" s="17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6" t="n"/>
      <c r="U22" s="16" t="n"/>
      <c r="V22" s="15" t="n"/>
      <c r="W22" s="10">
        <f>IF($A22="","",IF($H22="","",IFERROR(SUM($H22,$J22),"")))</f>
        <v/>
      </c>
      <c r="X22" s="20">
        <f>IF($A22="","",IF(COUNTIF($A$5:$A$104,$A22)&gt;1,"Needs check - duplicate ID",IF(OR($B22="",$C22="",$D22="",$F22="",$G22="",$H22="",$I22="",$J22="",$K22&lt;&gt;"Yes",$L22&lt;&gt;"Yes",$M22&lt;&gt;"Yes",$N22&lt;&gt;"Yes",$O22&lt;&gt;"Yes",$P22="",$P22="Incomplete",$Q22="",$R22="",$S22="",$T22="",$U22=""),"Needs check",IF($G22&lt;=$F22,"Needs check - dates","Ready for human review"))))</f>
        <v/>
      </c>
      <c r="Y22" s="9">
        <f>IF(OR($A22="",$U22="",$R22="Signed"),"",IFERROR($U22-TODAY(),""))</f>
        <v/>
      </c>
      <c r="Z22" s="20">
        <f>IF($A22="","",IF($X22="Needs check - duplicate ID","Duplicate package ID - human check",IF($U22="","Add target sign date",IF($R22="Signed","Signed - retain package",IF($U22&lt;TODAY(),"Past target - human check",IF($X22&lt;&gt;"Ready for human review",IF($U22&lt;=TODAY()+Assumptions!$B$4,"Checklist due soon - human check","Complete checklist"),IF($Q22="Changes requested","Legal changes requested - human check",IF($Q22&lt;&gt;"Completed","Send for legal review",IF(OR($R22="Ready to sign",$R22="Scheduled"),"Ready for signing process","Review signing status")))))))))</f>
        <v/>
      </c>
    </row>
    <row r="23" ht="34" customHeight="1">
      <c r="A23" s="14" t="n"/>
      <c r="B23" s="14" t="n"/>
      <c r="C23" s="14" t="n"/>
      <c r="D23" s="15" t="n"/>
      <c r="E23" s="15" t="n"/>
      <c r="F23" s="16" t="n"/>
      <c r="G23" s="16" t="n"/>
      <c r="H23" s="17" t="n"/>
      <c r="I23" s="17" t="n"/>
      <c r="J23" s="17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6" t="n"/>
      <c r="U23" s="16" t="n"/>
      <c r="V23" s="15" t="n"/>
      <c r="W23" s="11">
        <f>IF($A23="","",IF($H23="","",IFERROR(SUM($H23,$J23),"")))</f>
        <v/>
      </c>
      <c r="X23" s="19">
        <f>IF($A23="","",IF(COUNTIF($A$5:$A$104,$A23)&gt;1,"Needs check - duplicate ID",IF(OR($B23="",$C23="",$D23="",$F23="",$G23="",$H23="",$I23="",$J23="",$K23&lt;&gt;"Yes",$L23&lt;&gt;"Yes",$M23&lt;&gt;"Yes",$N23&lt;&gt;"Yes",$O23&lt;&gt;"Yes",$P23="",$P23="Incomplete",$Q23="",$R23="",$S23="",$T23="",$U23=""),"Needs check",IF($G23&lt;=$F23,"Needs check - dates","Ready for human review"))))</f>
        <v/>
      </c>
      <c r="Y23" s="7">
        <f>IF(OR($A23="",$U23="",$R23="Signed"),"",IFERROR($U23-TODAY(),""))</f>
        <v/>
      </c>
      <c r="Z23" s="19">
        <f>IF($A23="","",IF($X23="Needs check - duplicate ID","Duplicate package ID - human check",IF($U23="","Add target sign date",IF($R23="Signed","Signed - retain package",IF($U23&lt;TODAY(),"Past target - human check",IF($X23&lt;&gt;"Ready for human review",IF($U23&lt;=TODAY()+Assumptions!$B$4,"Checklist due soon - human check","Complete checklist"),IF($Q23="Changes requested","Legal changes requested - human check",IF($Q23&lt;&gt;"Completed","Send for legal review",IF(OR($R23="Ready to sign",$R23="Scheduled"),"Ready for signing process","Review signing status")))))))))</f>
        <v/>
      </c>
    </row>
    <row r="24" ht="34" customHeight="1">
      <c r="A24" s="14" t="n"/>
      <c r="B24" s="14" t="n"/>
      <c r="C24" s="14" t="n"/>
      <c r="D24" s="15" t="n"/>
      <c r="E24" s="15" t="n"/>
      <c r="F24" s="16" t="n"/>
      <c r="G24" s="16" t="n"/>
      <c r="H24" s="17" t="n"/>
      <c r="I24" s="17" t="n"/>
      <c r="J24" s="17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6" t="n"/>
      <c r="U24" s="16" t="n"/>
      <c r="V24" s="15" t="n"/>
      <c r="W24" s="10">
        <f>IF($A24="","",IF($H24="","",IFERROR(SUM($H24,$J24),"")))</f>
        <v/>
      </c>
      <c r="X24" s="20">
        <f>IF($A24="","",IF(COUNTIF($A$5:$A$104,$A24)&gt;1,"Needs check - duplicate ID",IF(OR($B24="",$C24="",$D24="",$F24="",$G24="",$H24="",$I24="",$J24="",$K24&lt;&gt;"Yes",$L24&lt;&gt;"Yes",$M24&lt;&gt;"Yes",$N24&lt;&gt;"Yes",$O24&lt;&gt;"Yes",$P24="",$P24="Incomplete",$Q24="",$R24="",$S24="",$T24="",$U24=""),"Needs check",IF($G24&lt;=$F24,"Needs check - dates","Ready for human review"))))</f>
        <v/>
      </c>
      <c r="Y24" s="9">
        <f>IF(OR($A24="",$U24="",$R24="Signed"),"",IFERROR($U24-TODAY(),""))</f>
        <v/>
      </c>
      <c r="Z24" s="20">
        <f>IF($A24="","",IF($X24="Needs check - duplicate ID","Duplicate package ID - human check",IF($U24="","Add target sign date",IF($R24="Signed","Signed - retain package",IF($U24&lt;TODAY(),"Past target - human check",IF($X24&lt;&gt;"Ready for human review",IF($U24&lt;=TODAY()+Assumptions!$B$4,"Checklist due soon - human check","Complete checklist"),IF($Q24="Changes requested","Legal changes requested - human check",IF($Q24&lt;&gt;"Completed","Send for legal review",IF(OR($R24="Ready to sign",$R24="Scheduled"),"Ready for signing process","Review signing status")))))))))</f>
        <v/>
      </c>
    </row>
    <row r="25" ht="34" customHeight="1">
      <c r="A25" s="14" t="n"/>
      <c r="B25" s="14" t="n"/>
      <c r="C25" s="14" t="n"/>
      <c r="D25" s="15" t="n"/>
      <c r="E25" s="15" t="n"/>
      <c r="F25" s="16" t="n"/>
      <c r="G25" s="16" t="n"/>
      <c r="H25" s="17" t="n"/>
      <c r="I25" s="17" t="n"/>
      <c r="J25" s="17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6" t="n"/>
      <c r="U25" s="16" t="n"/>
      <c r="V25" s="15" t="n"/>
      <c r="W25" s="11">
        <f>IF($A25="","",IF($H25="","",IFERROR(SUM($H25,$J25),"")))</f>
        <v/>
      </c>
      <c r="X25" s="19">
        <f>IF($A25="","",IF(COUNTIF($A$5:$A$104,$A25)&gt;1,"Needs check - duplicate ID",IF(OR($B25="",$C25="",$D25="",$F25="",$G25="",$H25="",$I25="",$J25="",$K25&lt;&gt;"Yes",$L25&lt;&gt;"Yes",$M25&lt;&gt;"Yes",$N25&lt;&gt;"Yes",$O25&lt;&gt;"Yes",$P25="",$P25="Incomplete",$Q25="",$R25="",$S25="",$T25="",$U25=""),"Needs check",IF($G25&lt;=$F25,"Needs check - dates","Ready for human review"))))</f>
        <v/>
      </c>
      <c r="Y25" s="7">
        <f>IF(OR($A25="",$U25="",$R25="Signed"),"",IFERROR($U25-TODAY(),""))</f>
        <v/>
      </c>
      <c r="Z25" s="19">
        <f>IF($A25="","",IF($X25="Needs check - duplicate ID","Duplicate package ID - human check",IF($U25="","Add target sign date",IF($R25="Signed","Signed - retain package",IF($U25&lt;TODAY(),"Past target - human check",IF($X25&lt;&gt;"Ready for human review",IF($U25&lt;=TODAY()+Assumptions!$B$4,"Checklist due soon - human check","Complete checklist"),IF($Q25="Changes requested","Legal changes requested - human check",IF($Q25&lt;&gt;"Completed","Send for legal review",IF(OR($R25="Ready to sign",$R25="Scheduled"),"Ready for signing process","Review signing status")))))))))</f>
        <v/>
      </c>
    </row>
    <row r="26" ht="34" customHeight="1">
      <c r="A26" s="14" t="n"/>
      <c r="B26" s="14" t="n"/>
      <c r="C26" s="14" t="n"/>
      <c r="D26" s="15" t="n"/>
      <c r="E26" s="15" t="n"/>
      <c r="F26" s="16" t="n"/>
      <c r="G26" s="16" t="n"/>
      <c r="H26" s="17" t="n"/>
      <c r="I26" s="17" t="n"/>
      <c r="J26" s="17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6" t="n"/>
      <c r="U26" s="16" t="n"/>
      <c r="V26" s="15" t="n"/>
      <c r="W26" s="10">
        <f>IF($A26="","",IF($H26="","",IFERROR(SUM($H26,$J26),"")))</f>
        <v/>
      </c>
      <c r="X26" s="20">
        <f>IF($A26="","",IF(COUNTIF($A$5:$A$104,$A26)&gt;1,"Needs check - duplicate ID",IF(OR($B26="",$C26="",$D26="",$F26="",$G26="",$H26="",$I26="",$J26="",$K26&lt;&gt;"Yes",$L26&lt;&gt;"Yes",$M26&lt;&gt;"Yes",$N26&lt;&gt;"Yes",$O26&lt;&gt;"Yes",$P26="",$P26="Incomplete",$Q26="",$R26="",$S26="",$T26="",$U26=""),"Needs check",IF($G26&lt;=$F26,"Needs check - dates","Ready for human review"))))</f>
        <v/>
      </c>
      <c r="Y26" s="9">
        <f>IF(OR($A26="",$U26="",$R26="Signed"),"",IFERROR($U26-TODAY(),""))</f>
        <v/>
      </c>
      <c r="Z26" s="20">
        <f>IF($A26="","",IF($X26="Needs check - duplicate ID","Duplicate package ID - human check",IF($U26="","Add target sign date",IF($R26="Signed","Signed - retain package",IF($U26&lt;TODAY(),"Past target - human check",IF($X26&lt;&gt;"Ready for human review",IF($U26&lt;=TODAY()+Assumptions!$B$4,"Checklist due soon - human check","Complete checklist"),IF($Q26="Changes requested","Legal changes requested - human check",IF($Q26&lt;&gt;"Completed","Send for legal review",IF(OR($R26="Ready to sign",$R26="Scheduled"),"Ready for signing process","Review signing status")))))))))</f>
        <v/>
      </c>
    </row>
    <row r="27" ht="34" customHeight="1">
      <c r="A27" s="14" t="n"/>
      <c r="B27" s="14" t="n"/>
      <c r="C27" s="14" t="n"/>
      <c r="D27" s="15" t="n"/>
      <c r="E27" s="15" t="n"/>
      <c r="F27" s="16" t="n"/>
      <c r="G27" s="16" t="n"/>
      <c r="H27" s="17" t="n"/>
      <c r="I27" s="17" t="n"/>
      <c r="J27" s="17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6" t="n"/>
      <c r="U27" s="16" t="n"/>
      <c r="V27" s="15" t="n"/>
      <c r="W27" s="11">
        <f>IF($A27="","",IF($H27="","",IFERROR(SUM($H27,$J27),"")))</f>
        <v/>
      </c>
      <c r="X27" s="19">
        <f>IF($A27="","",IF(COUNTIF($A$5:$A$104,$A27)&gt;1,"Needs check - duplicate ID",IF(OR($B27="",$C27="",$D27="",$F27="",$G27="",$H27="",$I27="",$J27="",$K27&lt;&gt;"Yes",$L27&lt;&gt;"Yes",$M27&lt;&gt;"Yes",$N27&lt;&gt;"Yes",$O27&lt;&gt;"Yes",$P27="",$P27="Incomplete",$Q27="",$R27="",$S27="",$T27="",$U27=""),"Needs check",IF($G27&lt;=$F27,"Needs check - dates","Ready for human review"))))</f>
        <v/>
      </c>
      <c r="Y27" s="7">
        <f>IF(OR($A27="",$U27="",$R27="Signed"),"",IFERROR($U27-TODAY(),""))</f>
        <v/>
      </c>
      <c r="Z27" s="19">
        <f>IF($A27="","",IF($X27="Needs check - duplicate ID","Duplicate package ID - human check",IF($U27="","Add target sign date",IF($R27="Signed","Signed - retain package",IF($U27&lt;TODAY(),"Past target - human check",IF($X27&lt;&gt;"Ready for human review",IF($U27&lt;=TODAY()+Assumptions!$B$4,"Checklist due soon - human check","Complete checklist"),IF($Q27="Changes requested","Legal changes requested - human check",IF($Q27&lt;&gt;"Completed","Send for legal review",IF(OR($R27="Ready to sign",$R27="Scheduled"),"Ready for signing process","Review signing status")))))))))</f>
        <v/>
      </c>
    </row>
    <row r="28" ht="34" customHeight="1">
      <c r="A28" s="14" t="n"/>
      <c r="B28" s="14" t="n"/>
      <c r="C28" s="14" t="n"/>
      <c r="D28" s="15" t="n"/>
      <c r="E28" s="15" t="n"/>
      <c r="F28" s="16" t="n"/>
      <c r="G28" s="16" t="n"/>
      <c r="H28" s="17" t="n"/>
      <c r="I28" s="17" t="n"/>
      <c r="J28" s="17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6" t="n"/>
      <c r="U28" s="16" t="n"/>
      <c r="V28" s="15" t="n"/>
      <c r="W28" s="10">
        <f>IF($A28="","",IF($H28="","",IFERROR(SUM($H28,$J28),"")))</f>
        <v/>
      </c>
      <c r="X28" s="20">
        <f>IF($A28="","",IF(COUNTIF($A$5:$A$104,$A28)&gt;1,"Needs check - duplicate ID",IF(OR($B28="",$C28="",$D28="",$F28="",$G28="",$H28="",$I28="",$J28="",$K28&lt;&gt;"Yes",$L28&lt;&gt;"Yes",$M28&lt;&gt;"Yes",$N28&lt;&gt;"Yes",$O28&lt;&gt;"Yes",$P28="",$P28="Incomplete",$Q28="",$R28="",$S28="",$T28="",$U28=""),"Needs check",IF($G28&lt;=$F28,"Needs check - dates","Ready for human review"))))</f>
        <v/>
      </c>
      <c r="Y28" s="9">
        <f>IF(OR($A28="",$U28="",$R28="Signed"),"",IFERROR($U28-TODAY(),""))</f>
        <v/>
      </c>
      <c r="Z28" s="20">
        <f>IF($A28="","",IF($X28="Needs check - duplicate ID","Duplicate package ID - human check",IF($U28="","Add target sign date",IF($R28="Signed","Signed - retain package",IF($U28&lt;TODAY(),"Past target - human check",IF($X28&lt;&gt;"Ready for human review",IF($U28&lt;=TODAY()+Assumptions!$B$4,"Checklist due soon - human check","Complete checklist"),IF($Q28="Changes requested","Legal changes requested - human check",IF($Q28&lt;&gt;"Completed","Send for legal review",IF(OR($R28="Ready to sign",$R28="Scheduled"),"Ready for signing process","Review signing status")))))))))</f>
        <v/>
      </c>
    </row>
    <row r="29" ht="34" customHeight="1">
      <c r="A29" s="14" t="n"/>
      <c r="B29" s="14" t="n"/>
      <c r="C29" s="14" t="n"/>
      <c r="D29" s="15" t="n"/>
      <c r="E29" s="15" t="n"/>
      <c r="F29" s="16" t="n"/>
      <c r="G29" s="16" t="n"/>
      <c r="H29" s="17" t="n"/>
      <c r="I29" s="17" t="n"/>
      <c r="J29" s="17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6" t="n"/>
      <c r="U29" s="16" t="n"/>
      <c r="V29" s="15" t="n"/>
      <c r="W29" s="11">
        <f>IF($A29="","",IF($H29="","",IFERROR(SUM($H29,$J29),"")))</f>
        <v/>
      </c>
      <c r="X29" s="19">
        <f>IF($A29="","",IF(COUNTIF($A$5:$A$104,$A29)&gt;1,"Needs check - duplicate ID",IF(OR($B29="",$C29="",$D29="",$F29="",$G29="",$H29="",$I29="",$J29="",$K29&lt;&gt;"Yes",$L29&lt;&gt;"Yes",$M29&lt;&gt;"Yes",$N29&lt;&gt;"Yes",$O29&lt;&gt;"Yes",$P29="",$P29="Incomplete",$Q29="",$R29="",$S29="",$T29="",$U29=""),"Needs check",IF($G29&lt;=$F29,"Needs check - dates","Ready for human review"))))</f>
        <v/>
      </c>
      <c r="Y29" s="7">
        <f>IF(OR($A29="",$U29="",$R29="Signed"),"",IFERROR($U29-TODAY(),""))</f>
        <v/>
      </c>
      <c r="Z29" s="19">
        <f>IF($A29="","",IF($X29="Needs check - duplicate ID","Duplicate package ID - human check",IF($U29="","Add target sign date",IF($R29="Signed","Signed - retain package",IF($U29&lt;TODAY(),"Past target - human check",IF($X29&lt;&gt;"Ready for human review",IF($U29&lt;=TODAY()+Assumptions!$B$4,"Checklist due soon - human check","Complete checklist"),IF($Q29="Changes requested","Legal changes requested - human check",IF($Q29&lt;&gt;"Completed","Send for legal review",IF(OR($R29="Ready to sign",$R29="Scheduled"),"Ready for signing process","Review signing status")))))))))</f>
        <v/>
      </c>
    </row>
    <row r="30" ht="34" customHeight="1">
      <c r="A30" s="14" t="n"/>
      <c r="B30" s="14" t="n"/>
      <c r="C30" s="14" t="n"/>
      <c r="D30" s="15" t="n"/>
      <c r="E30" s="15" t="n"/>
      <c r="F30" s="16" t="n"/>
      <c r="G30" s="16" t="n"/>
      <c r="H30" s="17" t="n"/>
      <c r="I30" s="17" t="n"/>
      <c r="J30" s="17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6" t="n"/>
      <c r="U30" s="16" t="n"/>
      <c r="V30" s="15" t="n"/>
      <c r="W30" s="10">
        <f>IF($A30="","",IF($H30="","",IFERROR(SUM($H30,$J30),"")))</f>
        <v/>
      </c>
      <c r="X30" s="20">
        <f>IF($A30="","",IF(COUNTIF($A$5:$A$104,$A30)&gt;1,"Needs check - duplicate ID",IF(OR($B30="",$C30="",$D30="",$F30="",$G30="",$H30="",$I30="",$J30="",$K30&lt;&gt;"Yes",$L30&lt;&gt;"Yes",$M30&lt;&gt;"Yes",$N30&lt;&gt;"Yes",$O30&lt;&gt;"Yes",$P30="",$P30="Incomplete",$Q30="",$R30="",$S30="",$T30="",$U30=""),"Needs check",IF($G30&lt;=$F30,"Needs check - dates","Ready for human review"))))</f>
        <v/>
      </c>
      <c r="Y30" s="9">
        <f>IF(OR($A30="",$U30="",$R30="Signed"),"",IFERROR($U30-TODAY(),""))</f>
        <v/>
      </c>
      <c r="Z30" s="20">
        <f>IF($A30="","",IF($X30="Needs check - duplicate ID","Duplicate package ID - human check",IF($U30="","Add target sign date",IF($R30="Signed","Signed - retain package",IF($U30&lt;TODAY(),"Past target - human check",IF($X30&lt;&gt;"Ready for human review",IF($U30&lt;=TODAY()+Assumptions!$B$4,"Checklist due soon - human check","Complete checklist"),IF($Q30="Changes requested","Legal changes requested - human check",IF($Q30&lt;&gt;"Completed","Send for legal review",IF(OR($R30="Ready to sign",$R30="Scheduled"),"Ready for signing process","Review signing status")))))))))</f>
        <v/>
      </c>
    </row>
    <row r="31" ht="34" customHeight="1">
      <c r="A31" s="14" t="n"/>
      <c r="B31" s="14" t="n"/>
      <c r="C31" s="14" t="n"/>
      <c r="D31" s="15" t="n"/>
      <c r="E31" s="15" t="n"/>
      <c r="F31" s="16" t="n"/>
      <c r="G31" s="16" t="n"/>
      <c r="H31" s="17" t="n"/>
      <c r="I31" s="17" t="n"/>
      <c r="J31" s="17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6" t="n"/>
      <c r="U31" s="16" t="n"/>
      <c r="V31" s="15" t="n"/>
      <c r="W31" s="11">
        <f>IF($A31="","",IF($H31="","",IFERROR(SUM($H31,$J31),"")))</f>
        <v/>
      </c>
      <c r="X31" s="19">
        <f>IF($A31="","",IF(COUNTIF($A$5:$A$104,$A31)&gt;1,"Needs check - duplicate ID",IF(OR($B31="",$C31="",$D31="",$F31="",$G31="",$H31="",$I31="",$J31="",$K31&lt;&gt;"Yes",$L31&lt;&gt;"Yes",$M31&lt;&gt;"Yes",$N31&lt;&gt;"Yes",$O31&lt;&gt;"Yes",$P31="",$P31="Incomplete",$Q31="",$R31="",$S31="",$T31="",$U31=""),"Needs check",IF($G31&lt;=$F31,"Needs check - dates","Ready for human review"))))</f>
        <v/>
      </c>
      <c r="Y31" s="7">
        <f>IF(OR($A31="",$U31="",$R31="Signed"),"",IFERROR($U31-TODAY(),""))</f>
        <v/>
      </c>
      <c r="Z31" s="19">
        <f>IF($A31="","",IF($X31="Needs check - duplicate ID","Duplicate package ID - human check",IF($U31="","Add target sign date",IF($R31="Signed","Signed - retain package",IF($U31&lt;TODAY(),"Past target - human check",IF($X31&lt;&gt;"Ready for human review",IF($U31&lt;=TODAY()+Assumptions!$B$4,"Checklist due soon - human check","Complete checklist"),IF($Q31="Changes requested","Legal changes requested - human check",IF($Q31&lt;&gt;"Completed","Send for legal review",IF(OR($R31="Ready to sign",$R31="Scheduled"),"Ready for signing process","Review signing status")))))))))</f>
        <v/>
      </c>
    </row>
    <row r="32" ht="34" customHeight="1">
      <c r="A32" s="14" t="n"/>
      <c r="B32" s="14" t="n"/>
      <c r="C32" s="14" t="n"/>
      <c r="D32" s="15" t="n"/>
      <c r="E32" s="15" t="n"/>
      <c r="F32" s="16" t="n"/>
      <c r="G32" s="16" t="n"/>
      <c r="H32" s="17" t="n"/>
      <c r="I32" s="17" t="n"/>
      <c r="J32" s="17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6" t="n"/>
      <c r="U32" s="16" t="n"/>
      <c r="V32" s="15" t="n"/>
      <c r="W32" s="10">
        <f>IF($A32="","",IF($H32="","",IFERROR(SUM($H32,$J32),"")))</f>
        <v/>
      </c>
      <c r="X32" s="20">
        <f>IF($A32="","",IF(COUNTIF($A$5:$A$104,$A32)&gt;1,"Needs check - duplicate ID",IF(OR($B32="",$C32="",$D32="",$F32="",$G32="",$H32="",$I32="",$J32="",$K32&lt;&gt;"Yes",$L32&lt;&gt;"Yes",$M32&lt;&gt;"Yes",$N32&lt;&gt;"Yes",$O32&lt;&gt;"Yes",$P32="",$P32="Incomplete",$Q32="",$R32="",$S32="",$T32="",$U32=""),"Needs check",IF($G32&lt;=$F32,"Needs check - dates","Ready for human review"))))</f>
        <v/>
      </c>
      <c r="Y32" s="9">
        <f>IF(OR($A32="",$U32="",$R32="Signed"),"",IFERROR($U32-TODAY(),""))</f>
        <v/>
      </c>
      <c r="Z32" s="20">
        <f>IF($A32="","",IF($X32="Needs check - duplicate ID","Duplicate package ID - human check",IF($U32="","Add target sign date",IF($R32="Signed","Signed - retain package",IF($U32&lt;TODAY(),"Past target - human check",IF($X32&lt;&gt;"Ready for human review",IF($U32&lt;=TODAY()+Assumptions!$B$4,"Checklist due soon - human check","Complete checklist"),IF($Q32="Changes requested","Legal changes requested - human check",IF($Q32&lt;&gt;"Completed","Send for legal review",IF(OR($R32="Ready to sign",$R32="Scheduled"),"Ready for signing process","Review signing status")))))))))</f>
        <v/>
      </c>
    </row>
    <row r="33" ht="34" customHeight="1">
      <c r="A33" s="14" t="n"/>
      <c r="B33" s="14" t="n"/>
      <c r="C33" s="14" t="n"/>
      <c r="D33" s="15" t="n"/>
      <c r="E33" s="15" t="n"/>
      <c r="F33" s="16" t="n"/>
      <c r="G33" s="16" t="n"/>
      <c r="H33" s="17" t="n"/>
      <c r="I33" s="17" t="n"/>
      <c r="J33" s="17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6" t="n"/>
      <c r="U33" s="16" t="n"/>
      <c r="V33" s="15" t="n"/>
      <c r="W33" s="11">
        <f>IF($A33="","",IF($H33="","",IFERROR(SUM($H33,$J33),"")))</f>
        <v/>
      </c>
      <c r="X33" s="19">
        <f>IF($A33="","",IF(COUNTIF($A$5:$A$104,$A33)&gt;1,"Needs check - duplicate ID",IF(OR($B33="",$C33="",$D33="",$F33="",$G33="",$H33="",$I33="",$J33="",$K33&lt;&gt;"Yes",$L33&lt;&gt;"Yes",$M33&lt;&gt;"Yes",$N33&lt;&gt;"Yes",$O33&lt;&gt;"Yes",$P33="",$P33="Incomplete",$Q33="",$R33="",$S33="",$T33="",$U33=""),"Needs check",IF($G33&lt;=$F33,"Needs check - dates","Ready for human review"))))</f>
        <v/>
      </c>
      <c r="Y33" s="7">
        <f>IF(OR($A33="",$U33="",$R33="Signed"),"",IFERROR($U33-TODAY(),""))</f>
        <v/>
      </c>
      <c r="Z33" s="19">
        <f>IF($A33="","",IF($X33="Needs check - duplicate ID","Duplicate package ID - human check",IF($U33="","Add target sign date",IF($R33="Signed","Signed - retain package",IF($U33&lt;TODAY(),"Past target - human check",IF($X33&lt;&gt;"Ready for human review",IF($U33&lt;=TODAY()+Assumptions!$B$4,"Checklist due soon - human check","Complete checklist"),IF($Q33="Changes requested","Legal changes requested - human check",IF($Q33&lt;&gt;"Completed","Send for legal review",IF(OR($R33="Ready to sign",$R33="Scheduled"),"Ready for signing process","Review signing status")))))))))</f>
        <v/>
      </c>
    </row>
    <row r="34" ht="34" customHeight="1">
      <c r="A34" s="14" t="n"/>
      <c r="B34" s="14" t="n"/>
      <c r="C34" s="14" t="n"/>
      <c r="D34" s="15" t="n"/>
      <c r="E34" s="15" t="n"/>
      <c r="F34" s="16" t="n"/>
      <c r="G34" s="16" t="n"/>
      <c r="H34" s="17" t="n"/>
      <c r="I34" s="17" t="n"/>
      <c r="J34" s="17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6" t="n"/>
      <c r="U34" s="16" t="n"/>
      <c r="V34" s="15" t="n"/>
      <c r="W34" s="10">
        <f>IF($A34="","",IF($H34="","",IFERROR(SUM($H34,$J34),"")))</f>
        <v/>
      </c>
      <c r="X34" s="20">
        <f>IF($A34="","",IF(COUNTIF($A$5:$A$104,$A34)&gt;1,"Needs check - duplicate ID",IF(OR($B34="",$C34="",$D34="",$F34="",$G34="",$H34="",$I34="",$J34="",$K34&lt;&gt;"Yes",$L34&lt;&gt;"Yes",$M34&lt;&gt;"Yes",$N34&lt;&gt;"Yes",$O34&lt;&gt;"Yes",$P34="",$P34="Incomplete",$Q34="",$R34="",$S34="",$T34="",$U34=""),"Needs check",IF($G34&lt;=$F34,"Needs check - dates","Ready for human review"))))</f>
        <v/>
      </c>
      <c r="Y34" s="9">
        <f>IF(OR($A34="",$U34="",$R34="Signed"),"",IFERROR($U34-TODAY(),""))</f>
        <v/>
      </c>
      <c r="Z34" s="20">
        <f>IF($A34="","",IF($X34="Needs check - duplicate ID","Duplicate package ID - human check",IF($U34="","Add target sign date",IF($R34="Signed","Signed - retain package",IF($U34&lt;TODAY(),"Past target - human check",IF($X34&lt;&gt;"Ready for human review",IF($U34&lt;=TODAY()+Assumptions!$B$4,"Checklist due soon - human check","Complete checklist"),IF($Q34="Changes requested","Legal changes requested - human check",IF($Q34&lt;&gt;"Completed","Send for legal review",IF(OR($R34="Ready to sign",$R34="Scheduled"),"Ready for signing process","Review signing status")))))))))</f>
        <v/>
      </c>
    </row>
    <row r="35" ht="34" customHeight="1">
      <c r="A35" s="14" t="n"/>
      <c r="B35" s="14" t="n"/>
      <c r="C35" s="14" t="n"/>
      <c r="D35" s="15" t="n"/>
      <c r="E35" s="15" t="n"/>
      <c r="F35" s="16" t="n"/>
      <c r="G35" s="16" t="n"/>
      <c r="H35" s="17" t="n"/>
      <c r="I35" s="17" t="n"/>
      <c r="J35" s="17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6" t="n"/>
      <c r="U35" s="16" t="n"/>
      <c r="V35" s="15" t="n"/>
      <c r="W35" s="11">
        <f>IF($A35="","",IF($H35="","",IFERROR(SUM($H35,$J35),"")))</f>
        <v/>
      </c>
      <c r="X35" s="19">
        <f>IF($A35="","",IF(COUNTIF($A$5:$A$104,$A35)&gt;1,"Needs check - duplicate ID",IF(OR($B35="",$C35="",$D35="",$F35="",$G35="",$H35="",$I35="",$J35="",$K35&lt;&gt;"Yes",$L35&lt;&gt;"Yes",$M35&lt;&gt;"Yes",$N35&lt;&gt;"Yes",$O35&lt;&gt;"Yes",$P35="",$P35="Incomplete",$Q35="",$R35="",$S35="",$T35="",$U35=""),"Needs check",IF($G35&lt;=$F35,"Needs check - dates","Ready for human review"))))</f>
        <v/>
      </c>
      <c r="Y35" s="7">
        <f>IF(OR($A35="",$U35="",$R35="Signed"),"",IFERROR($U35-TODAY(),""))</f>
        <v/>
      </c>
      <c r="Z35" s="19">
        <f>IF($A35="","",IF($X35="Needs check - duplicate ID","Duplicate package ID - human check",IF($U35="","Add target sign date",IF($R35="Signed","Signed - retain package",IF($U35&lt;TODAY(),"Past target - human check",IF($X35&lt;&gt;"Ready for human review",IF($U35&lt;=TODAY()+Assumptions!$B$4,"Checklist due soon - human check","Complete checklist"),IF($Q35="Changes requested","Legal changes requested - human check",IF($Q35&lt;&gt;"Completed","Send for legal review",IF(OR($R35="Ready to sign",$R35="Scheduled"),"Ready for signing process","Review signing status")))))))))</f>
        <v/>
      </c>
    </row>
    <row r="36" ht="34" customHeight="1">
      <c r="A36" s="14" t="n"/>
      <c r="B36" s="14" t="n"/>
      <c r="C36" s="14" t="n"/>
      <c r="D36" s="15" t="n"/>
      <c r="E36" s="15" t="n"/>
      <c r="F36" s="16" t="n"/>
      <c r="G36" s="16" t="n"/>
      <c r="H36" s="17" t="n"/>
      <c r="I36" s="17" t="n"/>
      <c r="J36" s="17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6" t="n"/>
      <c r="U36" s="16" t="n"/>
      <c r="V36" s="15" t="n"/>
      <c r="W36" s="10">
        <f>IF($A36="","",IF($H36="","",IFERROR(SUM($H36,$J36),"")))</f>
        <v/>
      </c>
      <c r="X36" s="20">
        <f>IF($A36="","",IF(COUNTIF($A$5:$A$104,$A36)&gt;1,"Needs check - duplicate ID",IF(OR($B36="",$C36="",$D36="",$F36="",$G36="",$H36="",$I36="",$J36="",$K36&lt;&gt;"Yes",$L36&lt;&gt;"Yes",$M36&lt;&gt;"Yes",$N36&lt;&gt;"Yes",$O36&lt;&gt;"Yes",$P36="",$P36="Incomplete",$Q36="",$R36="",$S36="",$T36="",$U36=""),"Needs check",IF($G36&lt;=$F36,"Needs check - dates","Ready for human review"))))</f>
        <v/>
      </c>
      <c r="Y36" s="9">
        <f>IF(OR($A36="",$U36="",$R36="Signed"),"",IFERROR($U36-TODAY(),""))</f>
        <v/>
      </c>
      <c r="Z36" s="20">
        <f>IF($A36="","",IF($X36="Needs check - duplicate ID","Duplicate package ID - human check",IF($U36="","Add target sign date",IF($R36="Signed","Signed - retain package",IF($U36&lt;TODAY(),"Past target - human check",IF($X36&lt;&gt;"Ready for human review",IF($U36&lt;=TODAY()+Assumptions!$B$4,"Checklist due soon - human check","Complete checklist"),IF($Q36="Changes requested","Legal changes requested - human check",IF($Q36&lt;&gt;"Completed","Send for legal review",IF(OR($R36="Ready to sign",$R36="Scheduled"),"Ready for signing process","Review signing status")))))))))</f>
        <v/>
      </c>
    </row>
    <row r="37" ht="34" customHeight="1">
      <c r="A37" s="14" t="n"/>
      <c r="B37" s="14" t="n"/>
      <c r="C37" s="14" t="n"/>
      <c r="D37" s="15" t="n"/>
      <c r="E37" s="15" t="n"/>
      <c r="F37" s="16" t="n"/>
      <c r="G37" s="16" t="n"/>
      <c r="H37" s="17" t="n"/>
      <c r="I37" s="17" t="n"/>
      <c r="J37" s="17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6" t="n"/>
      <c r="U37" s="16" t="n"/>
      <c r="V37" s="15" t="n"/>
      <c r="W37" s="11">
        <f>IF($A37="","",IF($H37="","",IFERROR(SUM($H37,$J37),"")))</f>
        <v/>
      </c>
      <c r="X37" s="19">
        <f>IF($A37="","",IF(COUNTIF($A$5:$A$104,$A37)&gt;1,"Needs check - duplicate ID",IF(OR($B37="",$C37="",$D37="",$F37="",$G37="",$H37="",$I37="",$J37="",$K37&lt;&gt;"Yes",$L37&lt;&gt;"Yes",$M37&lt;&gt;"Yes",$N37&lt;&gt;"Yes",$O37&lt;&gt;"Yes",$P37="",$P37="Incomplete",$Q37="",$R37="",$S37="",$T37="",$U37=""),"Needs check",IF($G37&lt;=$F37,"Needs check - dates","Ready for human review"))))</f>
        <v/>
      </c>
      <c r="Y37" s="7">
        <f>IF(OR($A37="",$U37="",$R37="Signed"),"",IFERROR($U37-TODAY(),""))</f>
        <v/>
      </c>
      <c r="Z37" s="19">
        <f>IF($A37="","",IF($X37="Needs check - duplicate ID","Duplicate package ID - human check",IF($U37="","Add target sign date",IF($R37="Signed","Signed - retain package",IF($U37&lt;TODAY(),"Past target - human check",IF($X37&lt;&gt;"Ready for human review",IF($U37&lt;=TODAY()+Assumptions!$B$4,"Checklist due soon - human check","Complete checklist"),IF($Q37="Changes requested","Legal changes requested - human check",IF($Q37&lt;&gt;"Completed","Send for legal review",IF(OR($R37="Ready to sign",$R37="Scheduled"),"Ready for signing process","Review signing status")))))))))</f>
        <v/>
      </c>
    </row>
    <row r="38" ht="34" customHeight="1">
      <c r="A38" s="14" t="n"/>
      <c r="B38" s="14" t="n"/>
      <c r="C38" s="14" t="n"/>
      <c r="D38" s="15" t="n"/>
      <c r="E38" s="15" t="n"/>
      <c r="F38" s="16" t="n"/>
      <c r="G38" s="16" t="n"/>
      <c r="H38" s="17" t="n"/>
      <c r="I38" s="17" t="n"/>
      <c r="J38" s="17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6" t="n"/>
      <c r="U38" s="16" t="n"/>
      <c r="V38" s="15" t="n"/>
      <c r="W38" s="10">
        <f>IF($A38="","",IF($H38="","",IFERROR(SUM($H38,$J38),"")))</f>
        <v/>
      </c>
      <c r="X38" s="20">
        <f>IF($A38="","",IF(COUNTIF($A$5:$A$104,$A38)&gt;1,"Needs check - duplicate ID",IF(OR($B38="",$C38="",$D38="",$F38="",$G38="",$H38="",$I38="",$J38="",$K38&lt;&gt;"Yes",$L38&lt;&gt;"Yes",$M38&lt;&gt;"Yes",$N38&lt;&gt;"Yes",$O38&lt;&gt;"Yes",$P38="",$P38="Incomplete",$Q38="",$R38="",$S38="",$T38="",$U38=""),"Needs check",IF($G38&lt;=$F38,"Needs check - dates","Ready for human review"))))</f>
        <v/>
      </c>
      <c r="Y38" s="9">
        <f>IF(OR($A38="",$U38="",$R38="Signed"),"",IFERROR($U38-TODAY(),""))</f>
        <v/>
      </c>
      <c r="Z38" s="20">
        <f>IF($A38="","",IF($X38="Needs check - duplicate ID","Duplicate package ID - human check",IF($U38="","Add target sign date",IF($R38="Signed","Signed - retain package",IF($U38&lt;TODAY(),"Past target - human check",IF($X38&lt;&gt;"Ready for human review",IF($U38&lt;=TODAY()+Assumptions!$B$4,"Checklist due soon - human check","Complete checklist"),IF($Q38="Changes requested","Legal changes requested - human check",IF($Q38&lt;&gt;"Completed","Send for legal review",IF(OR($R38="Ready to sign",$R38="Scheduled"),"Ready for signing process","Review signing status")))))))))</f>
        <v/>
      </c>
    </row>
    <row r="39" ht="34" customHeight="1">
      <c r="A39" s="14" t="n"/>
      <c r="B39" s="14" t="n"/>
      <c r="C39" s="14" t="n"/>
      <c r="D39" s="15" t="n"/>
      <c r="E39" s="15" t="n"/>
      <c r="F39" s="16" t="n"/>
      <c r="G39" s="16" t="n"/>
      <c r="H39" s="17" t="n"/>
      <c r="I39" s="17" t="n"/>
      <c r="J39" s="17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6" t="n"/>
      <c r="U39" s="16" t="n"/>
      <c r="V39" s="15" t="n"/>
      <c r="W39" s="11">
        <f>IF($A39="","",IF($H39="","",IFERROR(SUM($H39,$J39),"")))</f>
        <v/>
      </c>
      <c r="X39" s="19">
        <f>IF($A39="","",IF(COUNTIF($A$5:$A$104,$A39)&gt;1,"Needs check - duplicate ID",IF(OR($B39="",$C39="",$D39="",$F39="",$G39="",$H39="",$I39="",$J39="",$K39&lt;&gt;"Yes",$L39&lt;&gt;"Yes",$M39&lt;&gt;"Yes",$N39&lt;&gt;"Yes",$O39&lt;&gt;"Yes",$P39="",$P39="Incomplete",$Q39="",$R39="",$S39="",$T39="",$U39=""),"Needs check",IF($G39&lt;=$F39,"Needs check - dates","Ready for human review"))))</f>
        <v/>
      </c>
      <c r="Y39" s="7">
        <f>IF(OR($A39="",$U39="",$R39="Signed"),"",IFERROR($U39-TODAY(),""))</f>
        <v/>
      </c>
      <c r="Z39" s="19">
        <f>IF($A39="","",IF($X39="Needs check - duplicate ID","Duplicate package ID - human check",IF($U39="","Add target sign date",IF($R39="Signed","Signed - retain package",IF($U39&lt;TODAY(),"Past target - human check",IF($X39&lt;&gt;"Ready for human review",IF($U39&lt;=TODAY()+Assumptions!$B$4,"Checklist due soon - human check","Complete checklist"),IF($Q39="Changes requested","Legal changes requested - human check",IF($Q39&lt;&gt;"Completed","Send for legal review",IF(OR($R39="Ready to sign",$R39="Scheduled"),"Ready for signing process","Review signing status")))))))))</f>
        <v/>
      </c>
    </row>
    <row r="40" ht="34" customHeight="1">
      <c r="A40" s="14" t="n"/>
      <c r="B40" s="14" t="n"/>
      <c r="C40" s="14" t="n"/>
      <c r="D40" s="15" t="n"/>
      <c r="E40" s="15" t="n"/>
      <c r="F40" s="16" t="n"/>
      <c r="G40" s="16" t="n"/>
      <c r="H40" s="17" t="n"/>
      <c r="I40" s="17" t="n"/>
      <c r="J40" s="17" t="n"/>
      <c r="K40" s="18" t="n"/>
      <c r="L40" s="18" t="n"/>
      <c r="M40" s="18" t="n"/>
      <c r="N40" s="18" t="n"/>
      <c r="O40" s="18" t="n"/>
      <c r="P40" s="18" t="n"/>
      <c r="Q40" s="18" t="n"/>
      <c r="R40" s="18" t="n"/>
      <c r="S40" s="18" t="n"/>
      <c r="T40" s="16" t="n"/>
      <c r="U40" s="16" t="n"/>
      <c r="V40" s="15" t="n"/>
      <c r="W40" s="10">
        <f>IF($A40="","",IF($H40="","",IFERROR(SUM($H40,$J40),"")))</f>
        <v/>
      </c>
      <c r="X40" s="20">
        <f>IF($A40="","",IF(COUNTIF($A$5:$A$104,$A40)&gt;1,"Needs check - duplicate ID",IF(OR($B40="",$C40="",$D40="",$F40="",$G40="",$H40="",$I40="",$J40="",$K40&lt;&gt;"Yes",$L40&lt;&gt;"Yes",$M40&lt;&gt;"Yes",$N40&lt;&gt;"Yes",$O40&lt;&gt;"Yes",$P40="",$P40="Incomplete",$Q40="",$R40="",$S40="",$T40="",$U40=""),"Needs check",IF($G40&lt;=$F40,"Needs check - dates","Ready for human review"))))</f>
        <v/>
      </c>
      <c r="Y40" s="9">
        <f>IF(OR($A40="",$U40="",$R40="Signed"),"",IFERROR($U40-TODAY(),""))</f>
        <v/>
      </c>
      <c r="Z40" s="20">
        <f>IF($A40="","",IF($X40="Needs check - duplicate ID","Duplicate package ID - human check",IF($U40="","Add target sign date",IF($R40="Signed","Signed - retain package",IF($U40&lt;TODAY(),"Past target - human check",IF($X40&lt;&gt;"Ready for human review",IF($U40&lt;=TODAY()+Assumptions!$B$4,"Checklist due soon - human check","Complete checklist"),IF($Q40="Changes requested","Legal changes requested - human check",IF($Q40&lt;&gt;"Completed","Send for legal review",IF(OR($R40="Ready to sign",$R40="Scheduled"),"Ready for signing process","Review signing status")))))))))</f>
        <v/>
      </c>
    </row>
    <row r="41" ht="34" customHeight="1">
      <c r="A41" s="14" t="n"/>
      <c r="B41" s="14" t="n"/>
      <c r="C41" s="14" t="n"/>
      <c r="D41" s="15" t="n"/>
      <c r="E41" s="15" t="n"/>
      <c r="F41" s="16" t="n"/>
      <c r="G41" s="16" t="n"/>
      <c r="H41" s="17" t="n"/>
      <c r="I41" s="17" t="n"/>
      <c r="J41" s="17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6" t="n"/>
      <c r="U41" s="16" t="n"/>
      <c r="V41" s="15" t="n"/>
      <c r="W41" s="11">
        <f>IF($A41="","",IF($H41="","",IFERROR(SUM($H41,$J41),"")))</f>
        <v/>
      </c>
      <c r="X41" s="19">
        <f>IF($A41="","",IF(COUNTIF($A$5:$A$104,$A41)&gt;1,"Needs check - duplicate ID",IF(OR($B41="",$C41="",$D41="",$F41="",$G41="",$H41="",$I41="",$J41="",$K41&lt;&gt;"Yes",$L41&lt;&gt;"Yes",$M41&lt;&gt;"Yes",$N41&lt;&gt;"Yes",$O41&lt;&gt;"Yes",$P41="",$P41="Incomplete",$Q41="",$R41="",$S41="",$T41="",$U41=""),"Needs check",IF($G41&lt;=$F41,"Needs check - dates","Ready for human review"))))</f>
        <v/>
      </c>
      <c r="Y41" s="7">
        <f>IF(OR($A41="",$U41="",$R41="Signed"),"",IFERROR($U41-TODAY(),""))</f>
        <v/>
      </c>
      <c r="Z41" s="19">
        <f>IF($A41="","",IF($X41="Needs check - duplicate ID","Duplicate package ID - human check",IF($U41="","Add target sign date",IF($R41="Signed","Signed - retain package",IF($U41&lt;TODAY(),"Past target - human check",IF($X41&lt;&gt;"Ready for human review",IF($U41&lt;=TODAY()+Assumptions!$B$4,"Checklist due soon - human check","Complete checklist"),IF($Q41="Changes requested","Legal changes requested - human check",IF($Q41&lt;&gt;"Completed","Send for legal review",IF(OR($R41="Ready to sign",$R41="Scheduled"),"Ready for signing process","Review signing status")))))))))</f>
        <v/>
      </c>
    </row>
    <row r="42" ht="34" customHeight="1">
      <c r="A42" s="14" t="n"/>
      <c r="B42" s="14" t="n"/>
      <c r="C42" s="14" t="n"/>
      <c r="D42" s="15" t="n"/>
      <c r="E42" s="15" t="n"/>
      <c r="F42" s="16" t="n"/>
      <c r="G42" s="16" t="n"/>
      <c r="H42" s="17" t="n"/>
      <c r="I42" s="17" t="n"/>
      <c r="J42" s="17" t="n"/>
      <c r="K42" s="18" t="n"/>
      <c r="L42" s="18" t="n"/>
      <c r="M42" s="18" t="n"/>
      <c r="N42" s="18" t="n"/>
      <c r="O42" s="18" t="n"/>
      <c r="P42" s="18" t="n"/>
      <c r="Q42" s="18" t="n"/>
      <c r="R42" s="18" t="n"/>
      <c r="S42" s="18" t="n"/>
      <c r="T42" s="16" t="n"/>
      <c r="U42" s="16" t="n"/>
      <c r="V42" s="15" t="n"/>
      <c r="W42" s="10">
        <f>IF($A42="","",IF($H42="","",IFERROR(SUM($H42,$J42),"")))</f>
        <v/>
      </c>
      <c r="X42" s="20">
        <f>IF($A42="","",IF(COUNTIF($A$5:$A$104,$A42)&gt;1,"Needs check - duplicate ID",IF(OR($B42="",$C42="",$D42="",$F42="",$G42="",$H42="",$I42="",$J42="",$K42&lt;&gt;"Yes",$L42&lt;&gt;"Yes",$M42&lt;&gt;"Yes",$N42&lt;&gt;"Yes",$O42&lt;&gt;"Yes",$P42="",$P42="Incomplete",$Q42="",$R42="",$S42="",$T42="",$U42=""),"Needs check",IF($G42&lt;=$F42,"Needs check - dates","Ready for human review"))))</f>
        <v/>
      </c>
      <c r="Y42" s="9">
        <f>IF(OR($A42="",$U42="",$R42="Signed"),"",IFERROR($U42-TODAY(),""))</f>
        <v/>
      </c>
      <c r="Z42" s="20">
        <f>IF($A42="","",IF($X42="Needs check - duplicate ID","Duplicate package ID - human check",IF($U42="","Add target sign date",IF($R42="Signed","Signed - retain package",IF($U42&lt;TODAY(),"Past target - human check",IF($X42&lt;&gt;"Ready for human review",IF($U42&lt;=TODAY()+Assumptions!$B$4,"Checklist due soon - human check","Complete checklist"),IF($Q42="Changes requested","Legal changes requested - human check",IF($Q42&lt;&gt;"Completed","Send for legal review",IF(OR($R42="Ready to sign",$R42="Scheduled"),"Ready for signing process","Review signing status")))))))))</f>
        <v/>
      </c>
    </row>
    <row r="43" ht="34" customHeight="1">
      <c r="A43" s="14" t="n"/>
      <c r="B43" s="14" t="n"/>
      <c r="C43" s="14" t="n"/>
      <c r="D43" s="15" t="n"/>
      <c r="E43" s="15" t="n"/>
      <c r="F43" s="16" t="n"/>
      <c r="G43" s="16" t="n"/>
      <c r="H43" s="17" t="n"/>
      <c r="I43" s="17" t="n"/>
      <c r="J43" s="17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6" t="n"/>
      <c r="U43" s="16" t="n"/>
      <c r="V43" s="15" t="n"/>
      <c r="W43" s="11">
        <f>IF($A43="","",IF($H43="","",IFERROR(SUM($H43,$J43),"")))</f>
        <v/>
      </c>
      <c r="X43" s="19">
        <f>IF($A43="","",IF(COUNTIF($A$5:$A$104,$A43)&gt;1,"Needs check - duplicate ID",IF(OR($B43="",$C43="",$D43="",$F43="",$G43="",$H43="",$I43="",$J43="",$K43&lt;&gt;"Yes",$L43&lt;&gt;"Yes",$M43&lt;&gt;"Yes",$N43&lt;&gt;"Yes",$O43&lt;&gt;"Yes",$P43="",$P43="Incomplete",$Q43="",$R43="",$S43="",$T43="",$U43=""),"Needs check",IF($G43&lt;=$F43,"Needs check - dates","Ready for human review"))))</f>
        <v/>
      </c>
      <c r="Y43" s="7">
        <f>IF(OR($A43="",$U43="",$R43="Signed"),"",IFERROR($U43-TODAY(),""))</f>
        <v/>
      </c>
      <c r="Z43" s="19">
        <f>IF($A43="","",IF($X43="Needs check - duplicate ID","Duplicate package ID - human check",IF($U43="","Add target sign date",IF($R43="Signed","Signed - retain package",IF($U43&lt;TODAY(),"Past target - human check",IF($X43&lt;&gt;"Ready for human review",IF($U43&lt;=TODAY()+Assumptions!$B$4,"Checklist due soon - human check","Complete checklist"),IF($Q43="Changes requested","Legal changes requested - human check",IF($Q43&lt;&gt;"Completed","Send for legal review",IF(OR($R43="Ready to sign",$R43="Scheduled"),"Ready for signing process","Review signing status")))))))))</f>
        <v/>
      </c>
    </row>
    <row r="44" ht="34" customHeight="1">
      <c r="A44" s="14" t="n"/>
      <c r="B44" s="14" t="n"/>
      <c r="C44" s="14" t="n"/>
      <c r="D44" s="15" t="n"/>
      <c r="E44" s="15" t="n"/>
      <c r="F44" s="16" t="n"/>
      <c r="G44" s="16" t="n"/>
      <c r="H44" s="17" t="n"/>
      <c r="I44" s="17" t="n"/>
      <c r="J44" s="17" t="n"/>
      <c r="K44" s="18" t="n"/>
      <c r="L44" s="18" t="n"/>
      <c r="M44" s="18" t="n"/>
      <c r="N44" s="18" t="n"/>
      <c r="O44" s="18" t="n"/>
      <c r="P44" s="18" t="n"/>
      <c r="Q44" s="18" t="n"/>
      <c r="R44" s="18" t="n"/>
      <c r="S44" s="18" t="n"/>
      <c r="T44" s="16" t="n"/>
      <c r="U44" s="16" t="n"/>
      <c r="V44" s="15" t="n"/>
      <c r="W44" s="10">
        <f>IF($A44="","",IF($H44="","",IFERROR(SUM($H44,$J44),"")))</f>
        <v/>
      </c>
      <c r="X44" s="20">
        <f>IF($A44="","",IF(COUNTIF($A$5:$A$104,$A44)&gt;1,"Needs check - duplicate ID",IF(OR($B44="",$C44="",$D44="",$F44="",$G44="",$H44="",$I44="",$J44="",$K44&lt;&gt;"Yes",$L44&lt;&gt;"Yes",$M44&lt;&gt;"Yes",$N44&lt;&gt;"Yes",$O44&lt;&gt;"Yes",$P44="",$P44="Incomplete",$Q44="",$R44="",$S44="",$T44="",$U44=""),"Needs check",IF($G44&lt;=$F44,"Needs check - dates","Ready for human review"))))</f>
        <v/>
      </c>
      <c r="Y44" s="9">
        <f>IF(OR($A44="",$U44="",$R44="Signed"),"",IFERROR($U44-TODAY(),""))</f>
        <v/>
      </c>
      <c r="Z44" s="20">
        <f>IF($A44="","",IF($X44="Needs check - duplicate ID","Duplicate package ID - human check",IF($U44="","Add target sign date",IF($R44="Signed","Signed - retain package",IF($U44&lt;TODAY(),"Past target - human check",IF($X44&lt;&gt;"Ready for human review",IF($U44&lt;=TODAY()+Assumptions!$B$4,"Checklist due soon - human check","Complete checklist"),IF($Q44="Changes requested","Legal changes requested - human check",IF($Q44&lt;&gt;"Completed","Send for legal review",IF(OR($R44="Ready to sign",$R44="Scheduled"),"Ready for signing process","Review signing status")))))))))</f>
        <v/>
      </c>
    </row>
    <row r="45" ht="34" customHeight="1">
      <c r="A45" s="14" t="n"/>
      <c r="B45" s="14" t="n"/>
      <c r="C45" s="14" t="n"/>
      <c r="D45" s="15" t="n"/>
      <c r="E45" s="15" t="n"/>
      <c r="F45" s="16" t="n"/>
      <c r="G45" s="16" t="n"/>
      <c r="H45" s="17" t="n"/>
      <c r="I45" s="17" t="n"/>
      <c r="J45" s="17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16" t="n"/>
      <c r="U45" s="16" t="n"/>
      <c r="V45" s="15" t="n"/>
      <c r="W45" s="11">
        <f>IF($A45="","",IF($H45="","",IFERROR(SUM($H45,$J45),"")))</f>
        <v/>
      </c>
      <c r="X45" s="19">
        <f>IF($A45="","",IF(COUNTIF($A$5:$A$104,$A45)&gt;1,"Needs check - duplicate ID",IF(OR($B45="",$C45="",$D45="",$F45="",$G45="",$H45="",$I45="",$J45="",$K45&lt;&gt;"Yes",$L45&lt;&gt;"Yes",$M45&lt;&gt;"Yes",$N45&lt;&gt;"Yes",$O45&lt;&gt;"Yes",$P45="",$P45="Incomplete",$Q45="",$R45="",$S45="",$T45="",$U45=""),"Needs check",IF($G45&lt;=$F45,"Needs check - dates","Ready for human review"))))</f>
        <v/>
      </c>
      <c r="Y45" s="7">
        <f>IF(OR($A45="",$U45="",$R45="Signed"),"",IFERROR($U45-TODAY(),""))</f>
        <v/>
      </c>
      <c r="Z45" s="19">
        <f>IF($A45="","",IF($X45="Needs check - duplicate ID","Duplicate package ID - human check",IF($U45="","Add target sign date",IF($R45="Signed","Signed - retain package",IF($U45&lt;TODAY(),"Past target - human check",IF($X45&lt;&gt;"Ready for human review",IF($U45&lt;=TODAY()+Assumptions!$B$4,"Checklist due soon - human check","Complete checklist"),IF($Q45="Changes requested","Legal changes requested - human check",IF($Q45&lt;&gt;"Completed","Send for legal review",IF(OR($R45="Ready to sign",$R45="Scheduled"),"Ready for signing process","Review signing status")))))))))</f>
        <v/>
      </c>
    </row>
    <row r="46" ht="34" customHeight="1">
      <c r="A46" s="14" t="n"/>
      <c r="B46" s="14" t="n"/>
      <c r="C46" s="14" t="n"/>
      <c r="D46" s="15" t="n"/>
      <c r="E46" s="15" t="n"/>
      <c r="F46" s="16" t="n"/>
      <c r="G46" s="16" t="n"/>
      <c r="H46" s="17" t="n"/>
      <c r="I46" s="17" t="n"/>
      <c r="J46" s="17" t="n"/>
      <c r="K46" s="18" t="n"/>
      <c r="L46" s="18" t="n"/>
      <c r="M46" s="18" t="n"/>
      <c r="N46" s="18" t="n"/>
      <c r="O46" s="18" t="n"/>
      <c r="P46" s="18" t="n"/>
      <c r="Q46" s="18" t="n"/>
      <c r="R46" s="18" t="n"/>
      <c r="S46" s="18" t="n"/>
      <c r="T46" s="16" t="n"/>
      <c r="U46" s="16" t="n"/>
      <c r="V46" s="15" t="n"/>
      <c r="W46" s="10">
        <f>IF($A46="","",IF($H46="","",IFERROR(SUM($H46,$J46),"")))</f>
        <v/>
      </c>
      <c r="X46" s="20">
        <f>IF($A46="","",IF(COUNTIF($A$5:$A$104,$A46)&gt;1,"Needs check - duplicate ID",IF(OR($B46="",$C46="",$D46="",$F46="",$G46="",$H46="",$I46="",$J46="",$K46&lt;&gt;"Yes",$L46&lt;&gt;"Yes",$M46&lt;&gt;"Yes",$N46&lt;&gt;"Yes",$O46&lt;&gt;"Yes",$P46="",$P46="Incomplete",$Q46="",$R46="",$S46="",$T46="",$U46=""),"Needs check",IF($G46&lt;=$F46,"Needs check - dates","Ready for human review"))))</f>
        <v/>
      </c>
      <c r="Y46" s="9">
        <f>IF(OR($A46="",$U46="",$R46="Signed"),"",IFERROR($U46-TODAY(),""))</f>
        <v/>
      </c>
      <c r="Z46" s="20">
        <f>IF($A46="","",IF($X46="Needs check - duplicate ID","Duplicate package ID - human check",IF($U46="","Add target sign date",IF($R46="Signed","Signed - retain package",IF($U46&lt;TODAY(),"Past target - human check",IF($X46&lt;&gt;"Ready for human review",IF($U46&lt;=TODAY()+Assumptions!$B$4,"Checklist due soon - human check","Complete checklist"),IF($Q46="Changes requested","Legal changes requested - human check",IF($Q46&lt;&gt;"Completed","Send for legal review",IF(OR($R46="Ready to sign",$R46="Scheduled"),"Ready for signing process","Review signing status")))))))))</f>
        <v/>
      </c>
    </row>
    <row r="47" ht="34" customHeight="1">
      <c r="A47" s="14" t="n"/>
      <c r="B47" s="14" t="n"/>
      <c r="C47" s="14" t="n"/>
      <c r="D47" s="15" t="n"/>
      <c r="E47" s="15" t="n"/>
      <c r="F47" s="16" t="n"/>
      <c r="G47" s="16" t="n"/>
      <c r="H47" s="17" t="n"/>
      <c r="I47" s="17" t="n"/>
      <c r="J47" s="17" t="n"/>
      <c r="K47" s="18" t="n"/>
      <c r="L47" s="18" t="n"/>
      <c r="M47" s="18" t="n"/>
      <c r="N47" s="18" t="n"/>
      <c r="O47" s="18" t="n"/>
      <c r="P47" s="18" t="n"/>
      <c r="Q47" s="18" t="n"/>
      <c r="R47" s="18" t="n"/>
      <c r="S47" s="18" t="n"/>
      <c r="T47" s="16" t="n"/>
      <c r="U47" s="16" t="n"/>
      <c r="V47" s="15" t="n"/>
      <c r="W47" s="11">
        <f>IF($A47="","",IF($H47="","",IFERROR(SUM($H47,$J47),"")))</f>
        <v/>
      </c>
      <c r="X47" s="19">
        <f>IF($A47="","",IF(COUNTIF($A$5:$A$104,$A47)&gt;1,"Needs check - duplicate ID",IF(OR($B47="",$C47="",$D47="",$F47="",$G47="",$H47="",$I47="",$J47="",$K47&lt;&gt;"Yes",$L47&lt;&gt;"Yes",$M47&lt;&gt;"Yes",$N47&lt;&gt;"Yes",$O47&lt;&gt;"Yes",$P47="",$P47="Incomplete",$Q47="",$R47="",$S47="",$T47="",$U47=""),"Needs check",IF($G47&lt;=$F47,"Needs check - dates","Ready for human review"))))</f>
        <v/>
      </c>
      <c r="Y47" s="7">
        <f>IF(OR($A47="",$U47="",$R47="Signed"),"",IFERROR($U47-TODAY(),""))</f>
        <v/>
      </c>
      <c r="Z47" s="19">
        <f>IF($A47="","",IF($X47="Needs check - duplicate ID","Duplicate package ID - human check",IF($U47="","Add target sign date",IF($R47="Signed","Signed - retain package",IF($U47&lt;TODAY(),"Past target - human check",IF($X47&lt;&gt;"Ready for human review",IF($U47&lt;=TODAY()+Assumptions!$B$4,"Checklist due soon - human check","Complete checklist"),IF($Q47="Changes requested","Legal changes requested - human check",IF($Q47&lt;&gt;"Completed","Send for legal review",IF(OR($R47="Ready to sign",$R47="Scheduled"),"Ready for signing process","Review signing status")))))))))</f>
        <v/>
      </c>
    </row>
    <row r="48" ht="34" customHeight="1">
      <c r="A48" s="14" t="n"/>
      <c r="B48" s="14" t="n"/>
      <c r="C48" s="14" t="n"/>
      <c r="D48" s="15" t="n"/>
      <c r="E48" s="15" t="n"/>
      <c r="F48" s="16" t="n"/>
      <c r="G48" s="16" t="n"/>
      <c r="H48" s="17" t="n"/>
      <c r="I48" s="17" t="n"/>
      <c r="J48" s="17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16" t="n"/>
      <c r="U48" s="16" t="n"/>
      <c r="V48" s="15" t="n"/>
      <c r="W48" s="10">
        <f>IF($A48="","",IF($H48="","",IFERROR(SUM($H48,$J48),"")))</f>
        <v/>
      </c>
      <c r="X48" s="20">
        <f>IF($A48="","",IF(COUNTIF($A$5:$A$104,$A48)&gt;1,"Needs check - duplicate ID",IF(OR($B48="",$C48="",$D48="",$F48="",$G48="",$H48="",$I48="",$J48="",$K48&lt;&gt;"Yes",$L48&lt;&gt;"Yes",$M48&lt;&gt;"Yes",$N48&lt;&gt;"Yes",$O48&lt;&gt;"Yes",$P48="",$P48="Incomplete",$Q48="",$R48="",$S48="",$T48="",$U48=""),"Needs check",IF($G48&lt;=$F48,"Needs check - dates","Ready for human review"))))</f>
        <v/>
      </c>
      <c r="Y48" s="9">
        <f>IF(OR($A48="",$U48="",$R48="Signed"),"",IFERROR($U48-TODAY(),""))</f>
        <v/>
      </c>
      <c r="Z48" s="20">
        <f>IF($A48="","",IF($X48="Needs check - duplicate ID","Duplicate package ID - human check",IF($U48="","Add target sign date",IF($R48="Signed","Signed - retain package",IF($U48&lt;TODAY(),"Past target - human check",IF($X48&lt;&gt;"Ready for human review",IF($U48&lt;=TODAY()+Assumptions!$B$4,"Checklist due soon - human check","Complete checklist"),IF($Q48="Changes requested","Legal changes requested - human check",IF($Q48&lt;&gt;"Completed","Send for legal review",IF(OR($R48="Ready to sign",$R48="Scheduled"),"Ready for signing process","Review signing status")))))))))</f>
        <v/>
      </c>
    </row>
    <row r="49" ht="34" customHeight="1">
      <c r="A49" s="14" t="n"/>
      <c r="B49" s="14" t="n"/>
      <c r="C49" s="14" t="n"/>
      <c r="D49" s="15" t="n"/>
      <c r="E49" s="15" t="n"/>
      <c r="F49" s="16" t="n"/>
      <c r="G49" s="16" t="n"/>
      <c r="H49" s="17" t="n"/>
      <c r="I49" s="17" t="n"/>
      <c r="J49" s="17" t="n"/>
      <c r="K49" s="18" t="n"/>
      <c r="L49" s="18" t="n"/>
      <c r="M49" s="18" t="n"/>
      <c r="N49" s="18" t="n"/>
      <c r="O49" s="18" t="n"/>
      <c r="P49" s="18" t="n"/>
      <c r="Q49" s="18" t="n"/>
      <c r="R49" s="18" t="n"/>
      <c r="S49" s="18" t="n"/>
      <c r="T49" s="16" t="n"/>
      <c r="U49" s="16" t="n"/>
      <c r="V49" s="15" t="n"/>
      <c r="W49" s="11">
        <f>IF($A49="","",IF($H49="","",IFERROR(SUM($H49,$J49),"")))</f>
        <v/>
      </c>
      <c r="X49" s="19">
        <f>IF($A49="","",IF(COUNTIF($A$5:$A$104,$A49)&gt;1,"Needs check - duplicate ID",IF(OR($B49="",$C49="",$D49="",$F49="",$G49="",$H49="",$I49="",$J49="",$K49&lt;&gt;"Yes",$L49&lt;&gt;"Yes",$M49&lt;&gt;"Yes",$N49&lt;&gt;"Yes",$O49&lt;&gt;"Yes",$P49="",$P49="Incomplete",$Q49="",$R49="",$S49="",$T49="",$U49=""),"Needs check",IF($G49&lt;=$F49,"Needs check - dates","Ready for human review"))))</f>
        <v/>
      </c>
      <c r="Y49" s="7">
        <f>IF(OR($A49="",$U49="",$R49="Signed"),"",IFERROR($U49-TODAY(),""))</f>
        <v/>
      </c>
      <c r="Z49" s="19">
        <f>IF($A49="","",IF($X49="Needs check - duplicate ID","Duplicate package ID - human check",IF($U49="","Add target sign date",IF($R49="Signed","Signed - retain package",IF($U49&lt;TODAY(),"Past target - human check",IF($X49&lt;&gt;"Ready for human review",IF($U49&lt;=TODAY()+Assumptions!$B$4,"Checklist due soon - human check","Complete checklist"),IF($Q49="Changes requested","Legal changes requested - human check",IF($Q49&lt;&gt;"Completed","Send for legal review",IF(OR($R49="Ready to sign",$R49="Scheduled"),"Ready for signing process","Review signing status")))))))))</f>
        <v/>
      </c>
    </row>
    <row r="50" ht="34" customHeight="1">
      <c r="A50" s="14" t="n"/>
      <c r="B50" s="14" t="n"/>
      <c r="C50" s="14" t="n"/>
      <c r="D50" s="15" t="n"/>
      <c r="E50" s="15" t="n"/>
      <c r="F50" s="16" t="n"/>
      <c r="G50" s="16" t="n"/>
      <c r="H50" s="17" t="n"/>
      <c r="I50" s="17" t="n"/>
      <c r="J50" s="17" t="n"/>
      <c r="K50" s="18" t="n"/>
      <c r="L50" s="18" t="n"/>
      <c r="M50" s="18" t="n"/>
      <c r="N50" s="18" t="n"/>
      <c r="O50" s="18" t="n"/>
      <c r="P50" s="18" t="n"/>
      <c r="Q50" s="18" t="n"/>
      <c r="R50" s="18" t="n"/>
      <c r="S50" s="18" t="n"/>
      <c r="T50" s="16" t="n"/>
      <c r="U50" s="16" t="n"/>
      <c r="V50" s="15" t="n"/>
      <c r="W50" s="10">
        <f>IF($A50="","",IF($H50="","",IFERROR(SUM($H50,$J50),"")))</f>
        <v/>
      </c>
      <c r="X50" s="20">
        <f>IF($A50="","",IF(COUNTIF($A$5:$A$104,$A50)&gt;1,"Needs check - duplicate ID",IF(OR($B50="",$C50="",$D50="",$F50="",$G50="",$H50="",$I50="",$J50="",$K50&lt;&gt;"Yes",$L50&lt;&gt;"Yes",$M50&lt;&gt;"Yes",$N50&lt;&gt;"Yes",$O50&lt;&gt;"Yes",$P50="",$P50="Incomplete",$Q50="",$R50="",$S50="",$T50="",$U50=""),"Needs check",IF($G50&lt;=$F50,"Needs check - dates","Ready for human review"))))</f>
        <v/>
      </c>
      <c r="Y50" s="9">
        <f>IF(OR($A50="",$U50="",$R50="Signed"),"",IFERROR($U50-TODAY(),""))</f>
        <v/>
      </c>
      <c r="Z50" s="20">
        <f>IF($A50="","",IF($X50="Needs check - duplicate ID","Duplicate package ID - human check",IF($U50="","Add target sign date",IF($R50="Signed","Signed - retain package",IF($U50&lt;TODAY(),"Past target - human check",IF($X50&lt;&gt;"Ready for human review",IF($U50&lt;=TODAY()+Assumptions!$B$4,"Checklist due soon - human check","Complete checklist"),IF($Q50="Changes requested","Legal changes requested - human check",IF($Q50&lt;&gt;"Completed","Send for legal review",IF(OR($R50="Ready to sign",$R50="Scheduled"),"Ready for signing process","Review signing status")))))))))</f>
        <v/>
      </c>
    </row>
    <row r="51" ht="34" customHeight="1">
      <c r="A51" s="14" t="n"/>
      <c r="B51" s="14" t="n"/>
      <c r="C51" s="14" t="n"/>
      <c r="D51" s="15" t="n"/>
      <c r="E51" s="15" t="n"/>
      <c r="F51" s="16" t="n"/>
      <c r="G51" s="16" t="n"/>
      <c r="H51" s="17" t="n"/>
      <c r="I51" s="17" t="n"/>
      <c r="J51" s="17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16" t="n"/>
      <c r="U51" s="16" t="n"/>
      <c r="V51" s="15" t="n"/>
      <c r="W51" s="11">
        <f>IF($A51="","",IF($H51="","",IFERROR(SUM($H51,$J51),"")))</f>
        <v/>
      </c>
      <c r="X51" s="19">
        <f>IF($A51="","",IF(COUNTIF($A$5:$A$104,$A51)&gt;1,"Needs check - duplicate ID",IF(OR($B51="",$C51="",$D51="",$F51="",$G51="",$H51="",$I51="",$J51="",$K51&lt;&gt;"Yes",$L51&lt;&gt;"Yes",$M51&lt;&gt;"Yes",$N51&lt;&gt;"Yes",$O51&lt;&gt;"Yes",$P51="",$P51="Incomplete",$Q51="",$R51="",$S51="",$T51="",$U51=""),"Needs check",IF($G51&lt;=$F51,"Needs check - dates","Ready for human review"))))</f>
        <v/>
      </c>
      <c r="Y51" s="7">
        <f>IF(OR($A51="",$U51="",$R51="Signed"),"",IFERROR($U51-TODAY(),""))</f>
        <v/>
      </c>
      <c r="Z51" s="19">
        <f>IF($A51="","",IF($X51="Needs check - duplicate ID","Duplicate package ID - human check",IF($U51="","Add target sign date",IF($R51="Signed","Signed - retain package",IF($U51&lt;TODAY(),"Past target - human check",IF($X51&lt;&gt;"Ready for human review",IF($U51&lt;=TODAY()+Assumptions!$B$4,"Checklist due soon - human check","Complete checklist"),IF($Q51="Changes requested","Legal changes requested - human check",IF($Q51&lt;&gt;"Completed","Send for legal review",IF(OR($R51="Ready to sign",$R51="Scheduled"),"Ready for signing process","Review signing status")))))))))</f>
        <v/>
      </c>
    </row>
    <row r="52" ht="34" customHeight="1">
      <c r="A52" s="14" t="n"/>
      <c r="B52" s="14" t="n"/>
      <c r="C52" s="14" t="n"/>
      <c r="D52" s="15" t="n"/>
      <c r="E52" s="15" t="n"/>
      <c r="F52" s="16" t="n"/>
      <c r="G52" s="16" t="n"/>
      <c r="H52" s="17" t="n"/>
      <c r="I52" s="17" t="n"/>
      <c r="J52" s="17" t="n"/>
      <c r="K52" s="18" t="n"/>
      <c r="L52" s="18" t="n"/>
      <c r="M52" s="18" t="n"/>
      <c r="N52" s="18" t="n"/>
      <c r="O52" s="18" t="n"/>
      <c r="P52" s="18" t="n"/>
      <c r="Q52" s="18" t="n"/>
      <c r="R52" s="18" t="n"/>
      <c r="S52" s="18" t="n"/>
      <c r="T52" s="16" t="n"/>
      <c r="U52" s="16" t="n"/>
      <c r="V52" s="15" t="n"/>
      <c r="W52" s="10">
        <f>IF($A52="","",IF($H52="","",IFERROR(SUM($H52,$J52),"")))</f>
        <v/>
      </c>
      <c r="X52" s="20">
        <f>IF($A52="","",IF(COUNTIF($A$5:$A$104,$A52)&gt;1,"Needs check - duplicate ID",IF(OR($B52="",$C52="",$D52="",$F52="",$G52="",$H52="",$I52="",$J52="",$K52&lt;&gt;"Yes",$L52&lt;&gt;"Yes",$M52&lt;&gt;"Yes",$N52&lt;&gt;"Yes",$O52&lt;&gt;"Yes",$P52="",$P52="Incomplete",$Q52="",$R52="",$S52="",$T52="",$U52=""),"Needs check",IF($G52&lt;=$F52,"Needs check - dates","Ready for human review"))))</f>
        <v/>
      </c>
      <c r="Y52" s="9">
        <f>IF(OR($A52="",$U52="",$R52="Signed"),"",IFERROR($U52-TODAY(),""))</f>
        <v/>
      </c>
      <c r="Z52" s="20">
        <f>IF($A52="","",IF($X52="Needs check - duplicate ID","Duplicate package ID - human check",IF($U52="","Add target sign date",IF($R52="Signed","Signed - retain package",IF($U52&lt;TODAY(),"Past target - human check",IF($X52&lt;&gt;"Ready for human review",IF($U52&lt;=TODAY()+Assumptions!$B$4,"Checklist due soon - human check","Complete checklist"),IF($Q52="Changes requested","Legal changes requested - human check",IF($Q52&lt;&gt;"Completed","Send for legal review",IF(OR($R52="Ready to sign",$R52="Scheduled"),"Ready for signing process","Review signing status")))))))))</f>
        <v/>
      </c>
    </row>
    <row r="53" ht="34" customHeight="1">
      <c r="A53" s="14" t="n"/>
      <c r="B53" s="14" t="n"/>
      <c r="C53" s="14" t="n"/>
      <c r="D53" s="15" t="n"/>
      <c r="E53" s="15" t="n"/>
      <c r="F53" s="16" t="n"/>
      <c r="G53" s="16" t="n"/>
      <c r="H53" s="17" t="n"/>
      <c r="I53" s="17" t="n"/>
      <c r="J53" s="17" t="n"/>
      <c r="K53" s="18" t="n"/>
      <c r="L53" s="18" t="n"/>
      <c r="M53" s="18" t="n"/>
      <c r="N53" s="18" t="n"/>
      <c r="O53" s="18" t="n"/>
      <c r="P53" s="18" t="n"/>
      <c r="Q53" s="18" t="n"/>
      <c r="R53" s="18" t="n"/>
      <c r="S53" s="18" t="n"/>
      <c r="T53" s="16" t="n"/>
      <c r="U53" s="16" t="n"/>
      <c r="V53" s="15" t="n"/>
      <c r="W53" s="11">
        <f>IF($A53="","",IF($H53="","",IFERROR(SUM($H53,$J53),"")))</f>
        <v/>
      </c>
      <c r="X53" s="19">
        <f>IF($A53="","",IF(COUNTIF($A$5:$A$104,$A53)&gt;1,"Needs check - duplicate ID",IF(OR($B53="",$C53="",$D53="",$F53="",$G53="",$H53="",$I53="",$J53="",$K53&lt;&gt;"Yes",$L53&lt;&gt;"Yes",$M53&lt;&gt;"Yes",$N53&lt;&gt;"Yes",$O53&lt;&gt;"Yes",$P53="",$P53="Incomplete",$Q53="",$R53="",$S53="",$T53="",$U53=""),"Needs check",IF($G53&lt;=$F53,"Needs check - dates","Ready for human review"))))</f>
        <v/>
      </c>
      <c r="Y53" s="7">
        <f>IF(OR($A53="",$U53="",$R53="Signed"),"",IFERROR($U53-TODAY(),""))</f>
        <v/>
      </c>
      <c r="Z53" s="19">
        <f>IF($A53="","",IF($X53="Needs check - duplicate ID","Duplicate package ID - human check",IF($U53="","Add target sign date",IF($R53="Signed","Signed - retain package",IF($U53&lt;TODAY(),"Past target - human check",IF($X53&lt;&gt;"Ready for human review",IF($U53&lt;=TODAY()+Assumptions!$B$4,"Checklist due soon - human check","Complete checklist"),IF($Q53="Changes requested","Legal changes requested - human check",IF($Q53&lt;&gt;"Completed","Send for legal review",IF(OR($R53="Ready to sign",$R53="Scheduled"),"Ready for signing process","Review signing status")))))))))</f>
        <v/>
      </c>
    </row>
    <row r="54" ht="34" customHeight="1">
      <c r="A54" s="14" t="n"/>
      <c r="B54" s="14" t="n"/>
      <c r="C54" s="14" t="n"/>
      <c r="D54" s="15" t="n"/>
      <c r="E54" s="15" t="n"/>
      <c r="F54" s="16" t="n"/>
      <c r="G54" s="16" t="n"/>
      <c r="H54" s="17" t="n"/>
      <c r="I54" s="17" t="n"/>
      <c r="J54" s="17" t="n"/>
      <c r="K54" s="18" t="n"/>
      <c r="L54" s="18" t="n"/>
      <c r="M54" s="18" t="n"/>
      <c r="N54" s="18" t="n"/>
      <c r="O54" s="18" t="n"/>
      <c r="P54" s="18" t="n"/>
      <c r="Q54" s="18" t="n"/>
      <c r="R54" s="18" t="n"/>
      <c r="S54" s="18" t="n"/>
      <c r="T54" s="16" t="n"/>
      <c r="U54" s="16" t="n"/>
      <c r="V54" s="15" t="n"/>
      <c r="W54" s="10">
        <f>IF($A54="","",IF($H54="","",IFERROR(SUM($H54,$J54),"")))</f>
        <v/>
      </c>
      <c r="X54" s="20">
        <f>IF($A54="","",IF(COUNTIF($A$5:$A$104,$A54)&gt;1,"Needs check - duplicate ID",IF(OR($B54="",$C54="",$D54="",$F54="",$G54="",$H54="",$I54="",$J54="",$K54&lt;&gt;"Yes",$L54&lt;&gt;"Yes",$M54&lt;&gt;"Yes",$N54&lt;&gt;"Yes",$O54&lt;&gt;"Yes",$P54="",$P54="Incomplete",$Q54="",$R54="",$S54="",$T54="",$U54=""),"Needs check",IF($G54&lt;=$F54,"Needs check - dates","Ready for human review"))))</f>
        <v/>
      </c>
      <c r="Y54" s="9">
        <f>IF(OR($A54="",$U54="",$R54="Signed"),"",IFERROR($U54-TODAY(),""))</f>
        <v/>
      </c>
      <c r="Z54" s="20">
        <f>IF($A54="","",IF($X54="Needs check - duplicate ID","Duplicate package ID - human check",IF($U54="","Add target sign date",IF($R54="Signed","Signed - retain package",IF($U54&lt;TODAY(),"Past target - human check",IF($X54&lt;&gt;"Ready for human review",IF($U54&lt;=TODAY()+Assumptions!$B$4,"Checklist due soon - human check","Complete checklist"),IF($Q54="Changes requested","Legal changes requested - human check",IF($Q54&lt;&gt;"Completed","Send for legal review",IF(OR($R54="Ready to sign",$R54="Scheduled"),"Ready for signing process","Review signing status")))))))))</f>
        <v/>
      </c>
    </row>
    <row r="55" ht="34" customHeight="1">
      <c r="A55" s="14" t="n"/>
      <c r="B55" s="14" t="n"/>
      <c r="C55" s="14" t="n"/>
      <c r="D55" s="15" t="n"/>
      <c r="E55" s="15" t="n"/>
      <c r="F55" s="16" t="n"/>
      <c r="G55" s="16" t="n"/>
      <c r="H55" s="17" t="n"/>
      <c r="I55" s="17" t="n"/>
      <c r="J55" s="17" t="n"/>
      <c r="K55" s="18" t="n"/>
      <c r="L55" s="18" t="n"/>
      <c r="M55" s="18" t="n"/>
      <c r="N55" s="18" t="n"/>
      <c r="O55" s="18" t="n"/>
      <c r="P55" s="18" t="n"/>
      <c r="Q55" s="18" t="n"/>
      <c r="R55" s="18" t="n"/>
      <c r="S55" s="18" t="n"/>
      <c r="T55" s="16" t="n"/>
      <c r="U55" s="16" t="n"/>
      <c r="V55" s="15" t="n"/>
      <c r="W55" s="11">
        <f>IF($A55="","",IF($H55="","",IFERROR(SUM($H55,$J55),"")))</f>
        <v/>
      </c>
      <c r="X55" s="19">
        <f>IF($A55="","",IF(COUNTIF($A$5:$A$104,$A55)&gt;1,"Needs check - duplicate ID",IF(OR($B55="",$C55="",$D55="",$F55="",$G55="",$H55="",$I55="",$J55="",$K55&lt;&gt;"Yes",$L55&lt;&gt;"Yes",$M55&lt;&gt;"Yes",$N55&lt;&gt;"Yes",$O55&lt;&gt;"Yes",$P55="",$P55="Incomplete",$Q55="",$R55="",$S55="",$T55="",$U55=""),"Needs check",IF($G55&lt;=$F55,"Needs check - dates","Ready for human review"))))</f>
        <v/>
      </c>
      <c r="Y55" s="7">
        <f>IF(OR($A55="",$U55="",$R55="Signed"),"",IFERROR($U55-TODAY(),""))</f>
        <v/>
      </c>
      <c r="Z55" s="19">
        <f>IF($A55="","",IF($X55="Needs check - duplicate ID","Duplicate package ID - human check",IF($U55="","Add target sign date",IF($R55="Signed","Signed - retain package",IF($U55&lt;TODAY(),"Past target - human check",IF($X55&lt;&gt;"Ready for human review",IF($U55&lt;=TODAY()+Assumptions!$B$4,"Checklist due soon - human check","Complete checklist"),IF($Q55="Changes requested","Legal changes requested - human check",IF($Q55&lt;&gt;"Completed","Send for legal review",IF(OR($R55="Ready to sign",$R55="Scheduled"),"Ready for signing process","Review signing status")))))))))</f>
        <v/>
      </c>
    </row>
    <row r="56" ht="34" customHeight="1">
      <c r="A56" s="14" t="n"/>
      <c r="B56" s="14" t="n"/>
      <c r="C56" s="14" t="n"/>
      <c r="D56" s="15" t="n"/>
      <c r="E56" s="15" t="n"/>
      <c r="F56" s="16" t="n"/>
      <c r="G56" s="16" t="n"/>
      <c r="H56" s="17" t="n"/>
      <c r="I56" s="17" t="n"/>
      <c r="J56" s="17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6" t="n"/>
      <c r="U56" s="16" t="n"/>
      <c r="V56" s="15" t="n"/>
      <c r="W56" s="10">
        <f>IF($A56="","",IF($H56="","",IFERROR(SUM($H56,$J56),"")))</f>
        <v/>
      </c>
      <c r="X56" s="20">
        <f>IF($A56="","",IF(COUNTIF($A$5:$A$104,$A56)&gt;1,"Needs check - duplicate ID",IF(OR($B56="",$C56="",$D56="",$F56="",$G56="",$H56="",$I56="",$J56="",$K56&lt;&gt;"Yes",$L56&lt;&gt;"Yes",$M56&lt;&gt;"Yes",$N56&lt;&gt;"Yes",$O56&lt;&gt;"Yes",$P56="",$P56="Incomplete",$Q56="",$R56="",$S56="",$T56="",$U56=""),"Needs check",IF($G56&lt;=$F56,"Needs check - dates","Ready for human review"))))</f>
        <v/>
      </c>
      <c r="Y56" s="9">
        <f>IF(OR($A56="",$U56="",$R56="Signed"),"",IFERROR($U56-TODAY(),""))</f>
        <v/>
      </c>
      <c r="Z56" s="20">
        <f>IF($A56="","",IF($X56="Needs check - duplicate ID","Duplicate package ID - human check",IF($U56="","Add target sign date",IF($R56="Signed","Signed - retain package",IF($U56&lt;TODAY(),"Past target - human check",IF($X56&lt;&gt;"Ready for human review",IF($U56&lt;=TODAY()+Assumptions!$B$4,"Checklist due soon - human check","Complete checklist"),IF($Q56="Changes requested","Legal changes requested - human check",IF($Q56&lt;&gt;"Completed","Send for legal review",IF(OR($R56="Ready to sign",$R56="Scheduled"),"Ready for signing process","Review signing status")))))))))</f>
        <v/>
      </c>
    </row>
    <row r="57" ht="34" customHeight="1">
      <c r="A57" s="14" t="n"/>
      <c r="B57" s="14" t="n"/>
      <c r="C57" s="14" t="n"/>
      <c r="D57" s="15" t="n"/>
      <c r="E57" s="15" t="n"/>
      <c r="F57" s="16" t="n"/>
      <c r="G57" s="16" t="n"/>
      <c r="H57" s="17" t="n"/>
      <c r="I57" s="17" t="n"/>
      <c r="J57" s="17" t="n"/>
      <c r="K57" s="18" t="n"/>
      <c r="L57" s="18" t="n"/>
      <c r="M57" s="18" t="n"/>
      <c r="N57" s="18" t="n"/>
      <c r="O57" s="18" t="n"/>
      <c r="P57" s="18" t="n"/>
      <c r="Q57" s="18" t="n"/>
      <c r="R57" s="18" t="n"/>
      <c r="S57" s="18" t="n"/>
      <c r="T57" s="16" t="n"/>
      <c r="U57" s="16" t="n"/>
      <c r="V57" s="15" t="n"/>
      <c r="W57" s="11">
        <f>IF($A57="","",IF($H57="","",IFERROR(SUM($H57,$J57),"")))</f>
        <v/>
      </c>
      <c r="X57" s="19">
        <f>IF($A57="","",IF(COUNTIF($A$5:$A$104,$A57)&gt;1,"Needs check - duplicate ID",IF(OR($B57="",$C57="",$D57="",$F57="",$G57="",$H57="",$I57="",$J57="",$K57&lt;&gt;"Yes",$L57&lt;&gt;"Yes",$M57&lt;&gt;"Yes",$N57&lt;&gt;"Yes",$O57&lt;&gt;"Yes",$P57="",$P57="Incomplete",$Q57="",$R57="",$S57="",$T57="",$U57=""),"Needs check",IF($G57&lt;=$F57,"Needs check - dates","Ready for human review"))))</f>
        <v/>
      </c>
      <c r="Y57" s="7">
        <f>IF(OR($A57="",$U57="",$R57="Signed"),"",IFERROR($U57-TODAY(),""))</f>
        <v/>
      </c>
      <c r="Z57" s="19">
        <f>IF($A57="","",IF($X57="Needs check - duplicate ID","Duplicate package ID - human check",IF($U57="","Add target sign date",IF($R57="Signed","Signed - retain package",IF($U57&lt;TODAY(),"Past target - human check",IF($X57&lt;&gt;"Ready for human review",IF($U57&lt;=TODAY()+Assumptions!$B$4,"Checklist due soon - human check","Complete checklist"),IF($Q57="Changes requested","Legal changes requested - human check",IF($Q57&lt;&gt;"Completed","Send for legal review",IF(OR($R57="Ready to sign",$R57="Scheduled"),"Ready for signing process","Review signing status")))))))))</f>
        <v/>
      </c>
    </row>
    <row r="58" ht="34" customHeight="1">
      <c r="A58" s="14" t="n"/>
      <c r="B58" s="14" t="n"/>
      <c r="C58" s="14" t="n"/>
      <c r="D58" s="15" t="n"/>
      <c r="E58" s="15" t="n"/>
      <c r="F58" s="16" t="n"/>
      <c r="G58" s="16" t="n"/>
      <c r="H58" s="17" t="n"/>
      <c r="I58" s="17" t="n"/>
      <c r="J58" s="17" t="n"/>
      <c r="K58" s="18" t="n"/>
      <c r="L58" s="18" t="n"/>
      <c r="M58" s="18" t="n"/>
      <c r="N58" s="18" t="n"/>
      <c r="O58" s="18" t="n"/>
      <c r="P58" s="18" t="n"/>
      <c r="Q58" s="18" t="n"/>
      <c r="R58" s="18" t="n"/>
      <c r="S58" s="18" t="n"/>
      <c r="T58" s="16" t="n"/>
      <c r="U58" s="16" t="n"/>
      <c r="V58" s="15" t="n"/>
      <c r="W58" s="10">
        <f>IF($A58="","",IF($H58="","",IFERROR(SUM($H58,$J58),"")))</f>
        <v/>
      </c>
      <c r="X58" s="20">
        <f>IF($A58="","",IF(COUNTIF($A$5:$A$104,$A58)&gt;1,"Needs check - duplicate ID",IF(OR($B58="",$C58="",$D58="",$F58="",$G58="",$H58="",$I58="",$J58="",$K58&lt;&gt;"Yes",$L58&lt;&gt;"Yes",$M58&lt;&gt;"Yes",$N58&lt;&gt;"Yes",$O58&lt;&gt;"Yes",$P58="",$P58="Incomplete",$Q58="",$R58="",$S58="",$T58="",$U58=""),"Needs check",IF($G58&lt;=$F58,"Needs check - dates","Ready for human review"))))</f>
        <v/>
      </c>
      <c r="Y58" s="9">
        <f>IF(OR($A58="",$U58="",$R58="Signed"),"",IFERROR($U58-TODAY(),""))</f>
        <v/>
      </c>
      <c r="Z58" s="20">
        <f>IF($A58="","",IF($X58="Needs check - duplicate ID","Duplicate package ID - human check",IF($U58="","Add target sign date",IF($R58="Signed","Signed - retain package",IF($U58&lt;TODAY(),"Past target - human check",IF($X58&lt;&gt;"Ready for human review",IF($U58&lt;=TODAY()+Assumptions!$B$4,"Checklist due soon - human check","Complete checklist"),IF($Q58="Changes requested","Legal changes requested - human check",IF($Q58&lt;&gt;"Completed","Send for legal review",IF(OR($R58="Ready to sign",$R58="Scheduled"),"Ready for signing process","Review signing status")))))))))</f>
        <v/>
      </c>
    </row>
    <row r="59" ht="34" customHeight="1">
      <c r="A59" s="14" t="n"/>
      <c r="B59" s="14" t="n"/>
      <c r="C59" s="14" t="n"/>
      <c r="D59" s="15" t="n"/>
      <c r="E59" s="15" t="n"/>
      <c r="F59" s="16" t="n"/>
      <c r="G59" s="16" t="n"/>
      <c r="H59" s="17" t="n"/>
      <c r="I59" s="17" t="n"/>
      <c r="J59" s="17" t="n"/>
      <c r="K59" s="18" t="n"/>
      <c r="L59" s="18" t="n"/>
      <c r="M59" s="18" t="n"/>
      <c r="N59" s="18" t="n"/>
      <c r="O59" s="18" t="n"/>
      <c r="P59" s="18" t="n"/>
      <c r="Q59" s="18" t="n"/>
      <c r="R59" s="18" t="n"/>
      <c r="S59" s="18" t="n"/>
      <c r="T59" s="16" t="n"/>
      <c r="U59" s="16" t="n"/>
      <c r="V59" s="15" t="n"/>
      <c r="W59" s="11">
        <f>IF($A59="","",IF($H59="","",IFERROR(SUM($H59,$J59),"")))</f>
        <v/>
      </c>
      <c r="X59" s="19">
        <f>IF($A59="","",IF(COUNTIF($A$5:$A$104,$A59)&gt;1,"Needs check - duplicate ID",IF(OR($B59="",$C59="",$D59="",$F59="",$G59="",$H59="",$I59="",$J59="",$K59&lt;&gt;"Yes",$L59&lt;&gt;"Yes",$M59&lt;&gt;"Yes",$N59&lt;&gt;"Yes",$O59&lt;&gt;"Yes",$P59="",$P59="Incomplete",$Q59="",$R59="",$S59="",$T59="",$U59=""),"Needs check",IF($G59&lt;=$F59,"Needs check - dates","Ready for human review"))))</f>
        <v/>
      </c>
      <c r="Y59" s="7">
        <f>IF(OR($A59="",$U59="",$R59="Signed"),"",IFERROR($U59-TODAY(),""))</f>
        <v/>
      </c>
      <c r="Z59" s="19">
        <f>IF($A59="","",IF($X59="Needs check - duplicate ID","Duplicate package ID - human check",IF($U59="","Add target sign date",IF($R59="Signed","Signed - retain package",IF($U59&lt;TODAY(),"Past target - human check",IF($X59&lt;&gt;"Ready for human review",IF($U59&lt;=TODAY()+Assumptions!$B$4,"Checklist due soon - human check","Complete checklist"),IF($Q59="Changes requested","Legal changes requested - human check",IF($Q59&lt;&gt;"Completed","Send for legal review",IF(OR($R59="Ready to sign",$R59="Scheduled"),"Ready for signing process","Review signing status")))))))))</f>
        <v/>
      </c>
    </row>
    <row r="60" ht="34" customHeight="1">
      <c r="A60" s="14" t="n"/>
      <c r="B60" s="14" t="n"/>
      <c r="C60" s="14" t="n"/>
      <c r="D60" s="15" t="n"/>
      <c r="E60" s="15" t="n"/>
      <c r="F60" s="16" t="n"/>
      <c r="G60" s="16" t="n"/>
      <c r="H60" s="17" t="n"/>
      <c r="I60" s="17" t="n"/>
      <c r="J60" s="17" t="n"/>
      <c r="K60" s="18" t="n"/>
      <c r="L60" s="18" t="n"/>
      <c r="M60" s="18" t="n"/>
      <c r="N60" s="18" t="n"/>
      <c r="O60" s="18" t="n"/>
      <c r="P60" s="18" t="n"/>
      <c r="Q60" s="18" t="n"/>
      <c r="R60" s="18" t="n"/>
      <c r="S60" s="18" t="n"/>
      <c r="T60" s="16" t="n"/>
      <c r="U60" s="16" t="n"/>
      <c r="V60" s="15" t="n"/>
      <c r="W60" s="10">
        <f>IF($A60="","",IF($H60="","",IFERROR(SUM($H60,$J60),"")))</f>
        <v/>
      </c>
      <c r="X60" s="20">
        <f>IF($A60="","",IF(COUNTIF($A$5:$A$104,$A60)&gt;1,"Needs check - duplicate ID",IF(OR($B60="",$C60="",$D60="",$F60="",$G60="",$H60="",$I60="",$J60="",$K60&lt;&gt;"Yes",$L60&lt;&gt;"Yes",$M60&lt;&gt;"Yes",$N60&lt;&gt;"Yes",$O60&lt;&gt;"Yes",$P60="",$P60="Incomplete",$Q60="",$R60="",$S60="",$T60="",$U60=""),"Needs check",IF($G60&lt;=$F60,"Needs check - dates","Ready for human review"))))</f>
        <v/>
      </c>
      <c r="Y60" s="9">
        <f>IF(OR($A60="",$U60="",$R60="Signed"),"",IFERROR($U60-TODAY(),""))</f>
        <v/>
      </c>
      <c r="Z60" s="20">
        <f>IF($A60="","",IF($X60="Needs check - duplicate ID","Duplicate package ID - human check",IF($U60="","Add target sign date",IF($R60="Signed","Signed - retain package",IF($U60&lt;TODAY(),"Past target - human check",IF($X60&lt;&gt;"Ready for human review",IF($U60&lt;=TODAY()+Assumptions!$B$4,"Checklist due soon - human check","Complete checklist"),IF($Q60="Changes requested","Legal changes requested - human check",IF($Q60&lt;&gt;"Completed","Send for legal review",IF(OR($R60="Ready to sign",$R60="Scheduled"),"Ready for signing process","Review signing status")))))))))</f>
        <v/>
      </c>
    </row>
    <row r="61" ht="34" customHeight="1">
      <c r="A61" s="14" t="n"/>
      <c r="B61" s="14" t="n"/>
      <c r="C61" s="14" t="n"/>
      <c r="D61" s="15" t="n"/>
      <c r="E61" s="15" t="n"/>
      <c r="F61" s="16" t="n"/>
      <c r="G61" s="16" t="n"/>
      <c r="H61" s="17" t="n"/>
      <c r="I61" s="17" t="n"/>
      <c r="J61" s="17" t="n"/>
      <c r="K61" s="18" t="n"/>
      <c r="L61" s="18" t="n"/>
      <c r="M61" s="18" t="n"/>
      <c r="N61" s="18" t="n"/>
      <c r="O61" s="18" t="n"/>
      <c r="P61" s="18" t="n"/>
      <c r="Q61" s="18" t="n"/>
      <c r="R61" s="18" t="n"/>
      <c r="S61" s="18" t="n"/>
      <c r="T61" s="16" t="n"/>
      <c r="U61" s="16" t="n"/>
      <c r="V61" s="15" t="n"/>
      <c r="W61" s="11">
        <f>IF($A61="","",IF($H61="","",IFERROR(SUM($H61,$J61),"")))</f>
        <v/>
      </c>
      <c r="X61" s="19">
        <f>IF($A61="","",IF(COUNTIF($A$5:$A$104,$A61)&gt;1,"Needs check - duplicate ID",IF(OR($B61="",$C61="",$D61="",$F61="",$G61="",$H61="",$I61="",$J61="",$K61&lt;&gt;"Yes",$L61&lt;&gt;"Yes",$M61&lt;&gt;"Yes",$N61&lt;&gt;"Yes",$O61&lt;&gt;"Yes",$P61="",$P61="Incomplete",$Q61="",$R61="",$S61="",$T61="",$U61=""),"Needs check",IF($G61&lt;=$F61,"Needs check - dates","Ready for human review"))))</f>
        <v/>
      </c>
      <c r="Y61" s="7">
        <f>IF(OR($A61="",$U61="",$R61="Signed"),"",IFERROR($U61-TODAY(),""))</f>
        <v/>
      </c>
      <c r="Z61" s="19">
        <f>IF($A61="","",IF($X61="Needs check - duplicate ID","Duplicate package ID - human check",IF($U61="","Add target sign date",IF($R61="Signed","Signed - retain package",IF($U61&lt;TODAY(),"Past target - human check",IF($X61&lt;&gt;"Ready for human review",IF($U61&lt;=TODAY()+Assumptions!$B$4,"Checklist due soon - human check","Complete checklist"),IF($Q61="Changes requested","Legal changes requested - human check",IF($Q61&lt;&gt;"Completed","Send for legal review",IF(OR($R61="Ready to sign",$R61="Scheduled"),"Ready for signing process","Review signing status")))))))))</f>
        <v/>
      </c>
    </row>
    <row r="62" ht="34" customHeight="1">
      <c r="A62" s="14" t="n"/>
      <c r="B62" s="14" t="n"/>
      <c r="C62" s="14" t="n"/>
      <c r="D62" s="15" t="n"/>
      <c r="E62" s="15" t="n"/>
      <c r="F62" s="16" t="n"/>
      <c r="G62" s="16" t="n"/>
      <c r="H62" s="17" t="n"/>
      <c r="I62" s="17" t="n"/>
      <c r="J62" s="17" t="n"/>
      <c r="K62" s="18" t="n"/>
      <c r="L62" s="18" t="n"/>
      <c r="M62" s="18" t="n"/>
      <c r="N62" s="18" t="n"/>
      <c r="O62" s="18" t="n"/>
      <c r="P62" s="18" t="n"/>
      <c r="Q62" s="18" t="n"/>
      <c r="R62" s="18" t="n"/>
      <c r="S62" s="18" t="n"/>
      <c r="T62" s="16" t="n"/>
      <c r="U62" s="16" t="n"/>
      <c r="V62" s="15" t="n"/>
      <c r="W62" s="10">
        <f>IF($A62="","",IF($H62="","",IFERROR(SUM($H62,$J62),"")))</f>
        <v/>
      </c>
      <c r="X62" s="20">
        <f>IF($A62="","",IF(COUNTIF($A$5:$A$104,$A62)&gt;1,"Needs check - duplicate ID",IF(OR($B62="",$C62="",$D62="",$F62="",$G62="",$H62="",$I62="",$J62="",$K62&lt;&gt;"Yes",$L62&lt;&gt;"Yes",$M62&lt;&gt;"Yes",$N62&lt;&gt;"Yes",$O62&lt;&gt;"Yes",$P62="",$P62="Incomplete",$Q62="",$R62="",$S62="",$T62="",$U62=""),"Needs check",IF($G62&lt;=$F62,"Needs check - dates","Ready for human review"))))</f>
        <v/>
      </c>
      <c r="Y62" s="9">
        <f>IF(OR($A62="",$U62="",$R62="Signed"),"",IFERROR($U62-TODAY(),""))</f>
        <v/>
      </c>
      <c r="Z62" s="20">
        <f>IF($A62="","",IF($X62="Needs check - duplicate ID","Duplicate package ID - human check",IF($U62="","Add target sign date",IF($R62="Signed","Signed - retain package",IF($U62&lt;TODAY(),"Past target - human check",IF($X62&lt;&gt;"Ready for human review",IF($U62&lt;=TODAY()+Assumptions!$B$4,"Checklist due soon - human check","Complete checklist"),IF($Q62="Changes requested","Legal changes requested - human check",IF($Q62&lt;&gt;"Completed","Send for legal review",IF(OR($R62="Ready to sign",$R62="Scheduled"),"Ready for signing process","Review signing status")))))))))</f>
        <v/>
      </c>
    </row>
    <row r="63" ht="34" customHeight="1">
      <c r="A63" s="14" t="n"/>
      <c r="B63" s="14" t="n"/>
      <c r="C63" s="14" t="n"/>
      <c r="D63" s="15" t="n"/>
      <c r="E63" s="15" t="n"/>
      <c r="F63" s="16" t="n"/>
      <c r="G63" s="16" t="n"/>
      <c r="H63" s="17" t="n"/>
      <c r="I63" s="17" t="n"/>
      <c r="J63" s="17" t="n"/>
      <c r="K63" s="18" t="n"/>
      <c r="L63" s="18" t="n"/>
      <c r="M63" s="18" t="n"/>
      <c r="N63" s="18" t="n"/>
      <c r="O63" s="18" t="n"/>
      <c r="P63" s="18" t="n"/>
      <c r="Q63" s="18" t="n"/>
      <c r="R63" s="18" t="n"/>
      <c r="S63" s="18" t="n"/>
      <c r="T63" s="16" t="n"/>
      <c r="U63" s="16" t="n"/>
      <c r="V63" s="15" t="n"/>
      <c r="W63" s="11">
        <f>IF($A63="","",IF($H63="","",IFERROR(SUM($H63,$J63),"")))</f>
        <v/>
      </c>
      <c r="X63" s="19">
        <f>IF($A63="","",IF(COUNTIF($A$5:$A$104,$A63)&gt;1,"Needs check - duplicate ID",IF(OR($B63="",$C63="",$D63="",$F63="",$G63="",$H63="",$I63="",$J63="",$K63&lt;&gt;"Yes",$L63&lt;&gt;"Yes",$M63&lt;&gt;"Yes",$N63&lt;&gt;"Yes",$O63&lt;&gt;"Yes",$P63="",$P63="Incomplete",$Q63="",$R63="",$S63="",$T63="",$U63=""),"Needs check",IF($G63&lt;=$F63,"Needs check - dates","Ready for human review"))))</f>
        <v/>
      </c>
      <c r="Y63" s="7">
        <f>IF(OR($A63="",$U63="",$R63="Signed"),"",IFERROR($U63-TODAY(),""))</f>
        <v/>
      </c>
      <c r="Z63" s="19">
        <f>IF($A63="","",IF($X63="Needs check - duplicate ID","Duplicate package ID - human check",IF($U63="","Add target sign date",IF($R63="Signed","Signed - retain package",IF($U63&lt;TODAY(),"Past target - human check",IF($X63&lt;&gt;"Ready for human review",IF($U63&lt;=TODAY()+Assumptions!$B$4,"Checklist due soon - human check","Complete checklist"),IF($Q63="Changes requested","Legal changes requested - human check",IF($Q63&lt;&gt;"Completed","Send for legal review",IF(OR($R63="Ready to sign",$R63="Scheduled"),"Ready for signing process","Review signing status")))))))))</f>
        <v/>
      </c>
    </row>
    <row r="64" ht="34" customHeight="1">
      <c r="A64" s="14" t="n"/>
      <c r="B64" s="14" t="n"/>
      <c r="C64" s="14" t="n"/>
      <c r="D64" s="15" t="n"/>
      <c r="E64" s="15" t="n"/>
      <c r="F64" s="16" t="n"/>
      <c r="G64" s="16" t="n"/>
      <c r="H64" s="17" t="n"/>
      <c r="I64" s="17" t="n"/>
      <c r="J64" s="17" t="n"/>
      <c r="K64" s="18" t="n"/>
      <c r="L64" s="18" t="n"/>
      <c r="M64" s="18" t="n"/>
      <c r="N64" s="18" t="n"/>
      <c r="O64" s="18" t="n"/>
      <c r="P64" s="18" t="n"/>
      <c r="Q64" s="18" t="n"/>
      <c r="R64" s="18" t="n"/>
      <c r="S64" s="18" t="n"/>
      <c r="T64" s="16" t="n"/>
      <c r="U64" s="16" t="n"/>
      <c r="V64" s="15" t="n"/>
      <c r="W64" s="10">
        <f>IF($A64="","",IF($H64="","",IFERROR(SUM($H64,$J64),"")))</f>
        <v/>
      </c>
      <c r="X64" s="20">
        <f>IF($A64="","",IF(COUNTIF($A$5:$A$104,$A64)&gt;1,"Needs check - duplicate ID",IF(OR($B64="",$C64="",$D64="",$F64="",$G64="",$H64="",$I64="",$J64="",$K64&lt;&gt;"Yes",$L64&lt;&gt;"Yes",$M64&lt;&gt;"Yes",$N64&lt;&gt;"Yes",$O64&lt;&gt;"Yes",$P64="",$P64="Incomplete",$Q64="",$R64="",$S64="",$T64="",$U64=""),"Needs check",IF($G64&lt;=$F64,"Needs check - dates","Ready for human review"))))</f>
        <v/>
      </c>
      <c r="Y64" s="9">
        <f>IF(OR($A64="",$U64="",$R64="Signed"),"",IFERROR($U64-TODAY(),""))</f>
        <v/>
      </c>
      <c r="Z64" s="20">
        <f>IF($A64="","",IF($X64="Needs check - duplicate ID","Duplicate package ID - human check",IF($U64="","Add target sign date",IF($R64="Signed","Signed - retain package",IF($U64&lt;TODAY(),"Past target - human check",IF($X64&lt;&gt;"Ready for human review",IF($U64&lt;=TODAY()+Assumptions!$B$4,"Checklist due soon - human check","Complete checklist"),IF($Q64="Changes requested","Legal changes requested - human check",IF($Q64&lt;&gt;"Completed","Send for legal review",IF(OR($R64="Ready to sign",$R64="Scheduled"),"Ready for signing process","Review signing status")))))))))</f>
        <v/>
      </c>
    </row>
    <row r="65" ht="34" customHeight="1">
      <c r="A65" s="14" t="n"/>
      <c r="B65" s="14" t="n"/>
      <c r="C65" s="14" t="n"/>
      <c r="D65" s="15" t="n"/>
      <c r="E65" s="15" t="n"/>
      <c r="F65" s="16" t="n"/>
      <c r="G65" s="16" t="n"/>
      <c r="H65" s="17" t="n"/>
      <c r="I65" s="17" t="n"/>
      <c r="J65" s="17" t="n"/>
      <c r="K65" s="18" t="n"/>
      <c r="L65" s="18" t="n"/>
      <c r="M65" s="18" t="n"/>
      <c r="N65" s="18" t="n"/>
      <c r="O65" s="18" t="n"/>
      <c r="P65" s="18" t="n"/>
      <c r="Q65" s="18" t="n"/>
      <c r="R65" s="18" t="n"/>
      <c r="S65" s="18" t="n"/>
      <c r="T65" s="16" t="n"/>
      <c r="U65" s="16" t="n"/>
      <c r="V65" s="15" t="n"/>
      <c r="W65" s="11">
        <f>IF($A65="","",IF($H65="","",IFERROR(SUM($H65,$J65),"")))</f>
        <v/>
      </c>
      <c r="X65" s="19">
        <f>IF($A65="","",IF(COUNTIF($A$5:$A$104,$A65)&gt;1,"Needs check - duplicate ID",IF(OR($B65="",$C65="",$D65="",$F65="",$G65="",$H65="",$I65="",$J65="",$K65&lt;&gt;"Yes",$L65&lt;&gt;"Yes",$M65&lt;&gt;"Yes",$N65&lt;&gt;"Yes",$O65&lt;&gt;"Yes",$P65="",$P65="Incomplete",$Q65="",$R65="",$S65="",$T65="",$U65=""),"Needs check",IF($G65&lt;=$F65,"Needs check - dates","Ready for human review"))))</f>
        <v/>
      </c>
      <c r="Y65" s="7">
        <f>IF(OR($A65="",$U65="",$R65="Signed"),"",IFERROR($U65-TODAY(),""))</f>
        <v/>
      </c>
      <c r="Z65" s="19">
        <f>IF($A65="","",IF($X65="Needs check - duplicate ID","Duplicate package ID - human check",IF($U65="","Add target sign date",IF($R65="Signed","Signed - retain package",IF($U65&lt;TODAY(),"Past target - human check",IF($X65&lt;&gt;"Ready for human review",IF($U65&lt;=TODAY()+Assumptions!$B$4,"Checklist due soon - human check","Complete checklist"),IF($Q65="Changes requested","Legal changes requested - human check",IF($Q65&lt;&gt;"Completed","Send for legal review",IF(OR($R65="Ready to sign",$R65="Scheduled"),"Ready for signing process","Review signing status")))))))))</f>
        <v/>
      </c>
    </row>
    <row r="66" ht="34" customHeight="1">
      <c r="A66" s="14" t="n"/>
      <c r="B66" s="14" t="n"/>
      <c r="C66" s="14" t="n"/>
      <c r="D66" s="15" t="n"/>
      <c r="E66" s="15" t="n"/>
      <c r="F66" s="16" t="n"/>
      <c r="G66" s="16" t="n"/>
      <c r="H66" s="17" t="n"/>
      <c r="I66" s="17" t="n"/>
      <c r="J66" s="17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6" t="n"/>
      <c r="U66" s="16" t="n"/>
      <c r="V66" s="15" t="n"/>
      <c r="W66" s="10">
        <f>IF($A66="","",IF($H66="","",IFERROR(SUM($H66,$J66),"")))</f>
        <v/>
      </c>
      <c r="X66" s="20">
        <f>IF($A66="","",IF(COUNTIF($A$5:$A$104,$A66)&gt;1,"Needs check - duplicate ID",IF(OR($B66="",$C66="",$D66="",$F66="",$G66="",$H66="",$I66="",$J66="",$K66&lt;&gt;"Yes",$L66&lt;&gt;"Yes",$M66&lt;&gt;"Yes",$N66&lt;&gt;"Yes",$O66&lt;&gt;"Yes",$P66="",$P66="Incomplete",$Q66="",$R66="",$S66="",$T66="",$U66=""),"Needs check",IF($G66&lt;=$F66,"Needs check - dates","Ready for human review"))))</f>
        <v/>
      </c>
      <c r="Y66" s="9">
        <f>IF(OR($A66="",$U66="",$R66="Signed"),"",IFERROR($U66-TODAY(),""))</f>
        <v/>
      </c>
      <c r="Z66" s="20">
        <f>IF($A66="","",IF($X66="Needs check - duplicate ID","Duplicate package ID - human check",IF($U66="","Add target sign date",IF($R66="Signed","Signed - retain package",IF($U66&lt;TODAY(),"Past target - human check",IF($X66&lt;&gt;"Ready for human review",IF($U66&lt;=TODAY()+Assumptions!$B$4,"Checklist due soon - human check","Complete checklist"),IF($Q66="Changes requested","Legal changes requested - human check",IF($Q66&lt;&gt;"Completed","Send for legal review",IF(OR($R66="Ready to sign",$R66="Scheduled"),"Ready for signing process","Review signing status")))))))))</f>
        <v/>
      </c>
    </row>
    <row r="67" ht="34" customHeight="1">
      <c r="A67" s="14" t="n"/>
      <c r="B67" s="14" t="n"/>
      <c r="C67" s="14" t="n"/>
      <c r="D67" s="15" t="n"/>
      <c r="E67" s="15" t="n"/>
      <c r="F67" s="16" t="n"/>
      <c r="G67" s="16" t="n"/>
      <c r="H67" s="17" t="n"/>
      <c r="I67" s="17" t="n"/>
      <c r="J67" s="17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6" t="n"/>
      <c r="U67" s="16" t="n"/>
      <c r="V67" s="15" t="n"/>
      <c r="W67" s="11">
        <f>IF($A67="","",IF($H67="","",IFERROR(SUM($H67,$J67),"")))</f>
        <v/>
      </c>
      <c r="X67" s="19">
        <f>IF($A67="","",IF(COUNTIF($A$5:$A$104,$A67)&gt;1,"Needs check - duplicate ID",IF(OR($B67="",$C67="",$D67="",$F67="",$G67="",$H67="",$I67="",$J67="",$K67&lt;&gt;"Yes",$L67&lt;&gt;"Yes",$M67&lt;&gt;"Yes",$N67&lt;&gt;"Yes",$O67&lt;&gt;"Yes",$P67="",$P67="Incomplete",$Q67="",$R67="",$S67="",$T67="",$U67=""),"Needs check",IF($G67&lt;=$F67,"Needs check - dates","Ready for human review"))))</f>
        <v/>
      </c>
      <c r="Y67" s="7">
        <f>IF(OR($A67="",$U67="",$R67="Signed"),"",IFERROR($U67-TODAY(),""))</f>
        <v/>
      </c>
      <c r="Z67" s="19">
        <f>IF($A67="","",IF($X67="Needs check - duplicate ID","Duplicate package ID - human check",IF($U67="","Add target sign date",IF($R67="Signed","Signed - retain package",IF($U67&lt;TODAY(),"Past target - human check",IF($X67&lt;&gt;"Ready for human review",IF($U67&lt;=TODAY()+Assumptions!$B$4,"Checklist due soon - human check","Complete checklist"),IF($Q67="Changes requested","Legal changes requested - human check",IF($Q67&lt;&gt;"Completed","Send for legal review",IF(OR($R67="Ready to sign",$R67="Scheduled"),"Ready for signing process","Review signing status")))))))))</f>
        <v/>
      </c>
    </row>
    <row r="68" ht="34" customHeight="1">
      <c r="A68" s="14" t="n"/>
      <c r="B68" s="14" t="n"/>
      <c r="C68" s="14" t="n"/>
      <c r="D68" s="15" t="n"/>
      <c r="E68" s="15" t="n"/>
      <c r="F68" s="16" t="n"/>
      <c r="G68" s="16" t="n"/>
      <c r="H68" s="17" t="n"/>
      <c r="I68" s="17" t="n"/>
      <c r="J68" s="17" t="n"/>
      <c r="K68" s="18" t="n"/>
      <c r="L68" s="18" t="n"/>
      <c r="M68" s="18" t="n"/>
      <c r="N68" s="18" t="n"/>
      <c r="O68" s="18" t="n"/>
      <c r="P68" s="18" t="n"/>
      <c r="Q68" s="18" t="n"/>
      <c r="R68" s="18" t="n"/>
      <c r="S68" s="18" t="n"/>
      <c r="T68" s="16" t="n"/>
      <c r="U68" s="16" t="n"/>
      <c r="V68" s="15" t="n"/>
      <c r="W68" s="10">
        <f>IF($A68="","",IF($H68="","",IFERROR(SUM($H68,$J68),"")))</f>
        <v/>
      </c>
      <c r="X68" s="20">
        <f>IF($A68="","",IF(COUNTIF($A$5:$A$104,$A68)&gt;1,"Needs check - duplicate ID",IF(OR($B68="",$C68="",$D68="",$F68="",$G68="",$H68="",$I68="",$J68="",$K68&lt;&gt;"Yes",$L68&lt;&gt;"Yes",$M68&lt;&gt;"Yes",$N68&lt;&gt;"Yes",$O68&lt;&gt;"Yes",$P68="",$P68="Incomplete",$Q68="",$R68="",$S68="",$T68="",$U68=""),"Needs check",IF($G68&lt;=$F68,"Needs check - dates","Ready for human review"))))</f>
        <v/>
      </c>
      <c r="Y68" s="9">
        <f>IF(OR($A68="",$U68="",$R68="Signed"),"",IFERROR($U68-TODAY(),""))</f>
        <v/>
      </c>
      <c r="Z68" s="20">
        <f>IF($A68="","",IF($X68="Needs check - duplicate ID","Duplicate package ID - human check",IF($U68="","Add target sign date",IF($R68="Signed","Signed - retain package",IF($U68&lt;TODAY(),"Past target - human check",IF($X68&lt;&gt;"Ready for human review",IF($U68&lt;=TODAY()+Assumptions!$B$4,"Checklist due soon - human check","Complete checklist"),IF($Q68="Changes requested","Legal changes requested - human check",IF($Q68&lt;&gt;"Completed","Send for legal review",IF(OR($R68="Ready to sign",$R68="Scheduled"),"Ready for signing process","Review signing status")))))))))</f>
        <v/>
      </c>
    </row>
    <row r="69" ht="34" customHeight="1">
      <c r="A69" s="14" t="n"/>
      <c r="B69" s="14" t="n"/>
      <c r="C69" s="14" t="n"/>
      <c r="D69" s="15" t="n"/>
      <c r="E69" s="15" t="n"/>
      <c r="F69" s="16" t="n"/>
      <c r="G69" s="16" t="n"/>
      <c r="H69" s="17" t="n"/>
      <c r="I69" s="17" t="n"/>
      <c r="J69" s="17" t="n"/>
      <c r="K69" s="18" t="n"/>
      <c r="L69" s="18" t="n"/>
      <c r="M69" s="18" t="n"/>
      <c r="N69" s="18" t="n"/>
      <c r="O69" s="18" t="n"/>
      <c r="P69" s="18" t="n"/>
      <c r="Q69" s="18" t="n"/>
      <c r="R69" s="18" t="n"/>
      <c r="S69" s="18" t="n"/>
      <c r="T69" s="16" t="n"/>
      <c r="U69" s="16" t="n"/>
      <c r="V69" s="15" t="n"/>
      <c r="W69" s="11">
        <f>IF($A69="","",IF($H69="","",IFERROR(SUM($H69,$J69),"")))</f>
        <v/>
      </c>
      <c r="X69" s="19">
        <f>IF($A69="","",IF(COUNTIF($A$5:$A$104,$A69)&gt;1,"Needs check - duplicate ID",IF(OR($B69="",$C69="",$D69="",$F69="",$G69="",$H69="",$I69="",$J69="",$K69&lt;&gt;"Yes",$L69&lt;&gt;"Yes",$M69&lt;&gt;"Yes",$N69&lt;&gt;"Yes",$O69&lt;&gt;"Yes",$P69="",$P69="Incomplete",$Q69="",$R69="",$S69="",$T69="",$U69=""),"Needs check",IF($G69&lt;=$F69,"Needs check - dates","Ready for human review"))))</f>
        <v/>
      </c>
      <c r="Y69" s="7">
        <f>IF(OR($A69="",$U69="",$R69="Signed"),"",IFERROR($U69-TODAY(),""))</f>
        <v/>
      </c>
      <c r="Z69" s="19">
        <f>IF($A69="","",IF($X69="Needs check - duplicate ID","Duplicate package ID - human check",IF($U69="","Add target sign date",IF($R69="Signed","Signed - retain package",IF($U69&lt;TODAY(),"Past target - human check",IF($X69&lt;&gt;"Ready for human review",IF($U69&lt;=TODAY()+Assumptions!$B$4,"Checklist due soon - human check","Complete checklist"),IF($Q69="Changes requested","Legal changes requested - human check",IF($Q69&lt;&gt;"Completed","Send for legal review",IF(OR($R69="Ready to sign",$R69="Scheduled"),"Ready for signing process","Review signing status")))))))))</f>
        <v/>
      </c>
    </row>
    <row r="70" ht="34" customHeight="1">
      <c r="A70" s="14" t="n"/>
      <c r="B70" s="14" t="n"/>
      <c r="C70" s="14" t="n"/>
      <c r="D70" s="15" t="n"/>
      <c r="E70" s="15" t="n"/>
      <c r="F70" s="16" t="n"/>
      <c r="G70" s="16" t="n"/>
      <c r="H70" s="17" t="n"/>
      <c r="I70" s="17" t="n"/>
      <c r="J70" s="17" t="n"/>
      <c r="K70" s="18" t="n"/>
      <c r="L70" s="18" t="n"/>
      <c r="M70" s="18" t="n"/>
      <c r="N70" s="18" t="n"/>
      <c r="O70" s="18" t="n"/>
      <c r="P70" s="18" t="n"/>
      <c r="Q70" s="18" t="n"/>
      <c r="R70" s="18" t="n"/>
      <c r="S70" s="18" t="n"/>
      <c r="T70" s="16" t="n"/>
      <c r="U70" s="16" t="n"/>
      <c r="V70" s="15" t="n"/>
      <c r="W70" s="10">
        <f>IF($A70="","",IF($H70="","",IFERROR(SUM($H70,$J70),"")))</f>
        <v/>
      </c>
      <c r="X70" s="20">
        <f>IF($A70="","",IF(COUNTIF($A$5:$A$104,$A70)&gt;1,"Needs check - duplicate ID",IF(OR($B70="",$C70="",$D70="",$F70="",$G70="",$H70="",$I70="",$J70="",$K70&lt;&gt;"Yes",$L70&lt;&gt;"Yes",$M70&lt;&gt;"Yes",$N70&lt;&gt;"Yes",$O70&lt;&gt;"Yes",$P70="",$P70="Incomplete",$Q70="",$R70="",$S70="",$T70="",$U70=""),"Needs check",IF($G70&lt;=$F70,"Needs check - dates","Ready for human review"))))</f>
        <v/>
      </c>
      <c r="Y70" s="9">
        <f>IF(OR($A70="",$U70="",$R70="Signed"),"",IFERROR($U70-TODAY(),""))</f>
        <v/>
      </c>
      <c r="Z70" s="20">
        <f>IF($A70="","",IF($X70="Needs check - duplicate ID","Duplicate package ID - human check",IF($U70="","Add target sign date",IF($R70="Signed","Signed - retain package",IF($U70&lt;TODAY(),"Past target - human check",IF($X70&lt;&gt;"Ready for human review",IF($U70&lt;=TODAY()+Assumptions!$B$4,"Checklist due soon - human check","Complete checklist"),IF($Q70="Changes requested","Legal changes requested - human check",IF($Q70&lt;&gt;"Completed","Send for legal review",IF(OR($R70="Ready to sign",$R70="Scheduled"),"Ready for signing process","Review signing status")))))))))</f>
        <v/>
      </c>
    </row>
    <row r="71" ht="34" customHeight="1">
      <c r="A71" s="14" t="n"/>
      <c r="B71" s="14" t="n"/>
      <c r="C71" s="14" t="n"/>
      <c r="D71" s="15" t="n"/>
      <c r="E71" s="15" t="n"/>
      <c r="F71" s="16" t="n"/>
      <c r="G71" s="16" t="n"/>
      <c r="H71" s="17" t="n"/>
      <c r="I71" s="17" t="n"/>
      <c r="J71" s="17" t="n"/>
      <c r="K71" s="18" t="n"/>
      <c r="L71" s="18" t="n"/>
      <c r="M71" s="18" t="n"/>
      <c r="N71" s="18" t="n"/>
      <c r="O71" s="18" t="n"/>
      <c r="P71" s="18" t="n"/>
      <c r="Q71" s="18" t="n"/>
      <c r="R71" s="18" t="n"/>
      <c r="S71" s="18" t="n"/>
      <c r="T71" s="16" t="n"/>
      <c r="U71" s="16" t="n"/>
      <c r="V71" s="15" t="n"/>
      <c r="W71" s="11">
        <f>IF($A71="","",IF($H71="","",IFERROR(SUM($H71,$J71),"")))</f>
        <v/>
      </c>
      <c r="X71" s="19">
        <f>IF($A71="","",IF(COUNTIF($A$5:$A$104,$A71)&gt;1,"Needs check - duplicate ID",IF(OR($B71="",$C71="",$D71="",$F71="",$G71="",$H71="",$I71="",$J71="",$K71&lt;&gt;"Yes",$L71&lt;&gt;"Yes",$M71&lt;&gt;"Yes",$N71&lt;&gt;"Yes",$O71&lt;&gt;"Yes",$P71="",$P71="Incomplete",$Q71="",$R71="",$S71="",$T71="",$U71=""),"Needs check",IF($G71&lt;=$F71,"Needs check - dates","Ready for human review"))))</f>
        <v/>
      </c>
      <c r="Y71" s="7">
        <f>IF(OR($A71="",$U71="",$R71="Signed"),"",IFERROR($U71-TODAY(),""))</f>
        <v/>
      </c>
      <c r="Z71" s="19">
        <f>IF($A71="","",IF($X71="Needs check - duplicate ID","Duplicate package ID - human check",IF($U71="","Add target sign date",IF($R71="Signed","Signed - retain package",IF($U71&lt;TODAY(),"Past target - human check",IF($X71&lt;&gt;"Ready for human review",IF($U71&lt;=TODAY()+Assumptions!$B$4,"Checklist due soon - human check","Complete checklist"),IF($Q71="Changes requested","Legal changes requested - human check",IF($Q71&lt;&gt;"Completed","Send for legal review",IF(OR($R71="Ready to sign",$R71="Scheduled"),"Ready for signing process","Review signing status")))))))))</f>
        <v/>
      </c>
    </row>
    <row r="72" ht="34" customHeight="1">
      <c r="A72" s="14" t="n"/>
      <c r="B72" s="14" t="n"/>
      <c r="C72" s="14" t="n"/>
      <c r="D72" s="15" t="n"/>
      <c r="E72" s="15" t="n"/>
      <c r="F72" s="16" t="n"/>
      <c r="G72" s="16" t="n"/>
      <c r="H72" s="17" t="n"/>
      <c r="I72" s="17" t="n"/>
      <c r="J72" s="17" t="n"/>
      <c r="K72" s="18" t="n"/>
      <c r="L72" s="18" t="n"/>
      <c r="M72" s="18" t="n"/>
      <c r="N72" s="18" t="n"/>
      <c r="O72" s="18" t="n"/>
      <c r="P72" s="18" t="n"/>
      <c r="Q72" s="18" t="n"/>
      <c r="R72" s="18" t="n"/>
      <c r="S72" s="18" t="n"/>
      <c r="T72" s="16" t="n"/>
      <c r="U72" s="16" t="n"/>
      <c r="V72" s="15" t="n"/>
      <c r="W72" s="10">
        <f>IF($A72="","",IF($H72="","",IFERROR(SUM($H72,$J72),"")))</f>
        <v/>
      </c>
      <c r="X72" s="20">
        <f>IF($A72="","",IF(COUNTIF($A$5:$A$104,$A72)&gt;1,"Needs check - duplicate ID",IF(OR($B72="",$C72="",$D72="",$F72="",$G72="",$H72="",$I72="",$J72="",$K72&lt;&gt;"Yes",$L72&lt;&gt;"Yes",$M72&lt;&gt;"Yes",$N72&lt;&gt;"Yes",$O72&lt;&gt;"Yes",$P72="",$P72="Incomplete",$Q72="",$R72="",$S72="",$T72="",$U72=""),"Needs check",IF($G72&lt;=$F72,"Needs check - dates","Ready for human review"))))</f>
        <v/>
      </c>
      <c r="Y72" s="9">
        <f>IF(OR($A72="",$U72="",$R72="Signed"),"",IFERROR($U72-TODAY(),""))</f>
        <v/>
      </c>
      <c r="Z72" s="20">
        <f>IF($A72="","",IF($X72="Needs check - duplicate ID","Duplicate package ID - human check",IF($U72="","Add target sign date",IF($R72="Signed","Signed - retain package",IF($U72&lt;TODAY(),"Past target - human check",IF($X72&lt;&gt;"Ready for human review",IF($U72&lt;=TODAY()+Assumptions!$B$4,"Checklist due soon - human check","Complete checklist"),IF($Q72="Changes requested","Legal changes requested - human check",IF($Q72&lt;&gt;"Completed","Send for legal review",IF(OR($R72="Ready to sign",$R72="Scheduled"),"Ready for signing process","Review signing status")))))))))</f>
        <v/>
      </c>
    </row>
    <row r="73" ht="34" customHeight="1">
      <c r="A73" s="14" t="n"/>
      <c r="B73" s="14" t="n"/>
      <c r="C73" s="14" t="n"/>
      <c r="D73" s="15" t="n"/>
      <c r="E73" s="15" t="n"/>
      <c r="F73" s="16" t="n"/>
      <c r="G73" s="16" t="n"/>
      <c r="H73" s="17" t="n"/>
      <c r="I73" s="17" t="n"/>
      <c r="J73" s="17" t="n"/>
      <c r="K73" s="18" t="n"/>
      <c r="L73" s="18" t="n"/>
      <c r="M73" s="18" t="n"/>
      <c r="N73" s="18" t="n"/>
      <c r="O73" s="18" t="n"/>
      <c r="P73" s="18" t="n"/>
      <c r="Q73" s="18" t="n"/>
      <c r="R73" s="18" t="n"/>
      <c r="S73" s="18" t="n"/>
      <c r="T73" s="16" t="n"/>
      <c r="U73" s="16" t="n"/>
      <c r="V73" s="15" t="n"/>
      <c r="W73" s="11">
        <f>IF($A73="","",IF($H73="","",IFERROR(SUM($H73,$J73),"")))</f>
        <v/>
      </c>
      <c r="X73" s="19">
        <f>IF($A73="","",IF(COUNTIF($A$5:$A$104,$A73)&gt;1,"Needs check - duplicate ID",IF(OR($B73="",$C73="",$D73="",$F73="",$G73="",$H73="",$I73="",$J73="",$K73&lt;&gt;"Yes",$L73&lt;&gt;"Yes",$M73&lt;&gt;"Yes",$N73&lt;&gt;"Yes",$O73&lt;&gt;"Yes",$P73="",$P73="Incomplete",$Q73="",$R73="",$S73="",$T73="",$U73=""),"Needs check",IF($G73&lt;=$F73,"Needs check - dates","Ready for human review"))))</f>
        <v/>
      </c>
      <c r="Y73" s="7">
        <f>IF(OR($A73="",$U73="",$R73="Signed"),"",IFERROR($U73-TODAY(),""))</f>
        <v/>
      </c>
      <c r="Z73" s="19">
        <f>IF($A73="","",IF($X73="Needs check - duplicate ID","Duplicate package ID - human check",IF($U73="","Add target sign date",IF($R73="Signed","Signed - retain package",IF($U73&lt;TODAY(),"Past target - human check",IF($X73&lt;&gt;"Ready for human review",IF($U73&lt;=TODAY()+Assumptions!$B$4,"Checklist due soon - human check","Complete checklist"),IF($Q73="Changes requested","Legal changes requested - human check",IF($Q73&lt;&gt;"Completed","Send for legal review",IF(OR($R73="Ready to sign",$R73="Scheduled"),"Ready for signing process","Review signing status")))))))))</f>
        <v/>
      </c>
    </row>
    <row r="74" ht="34" customHeight="1">
      <c r="A74" s="14" t="n"/>
      <c r="B74" s="14" t="n"/>
      <c r="C74" s="14" t="n"/>
      <c r="D74" s="15" t="n"/>
      <c r="E74" s="15" t="n"/>
      <c r="F74" s="16" t="n"/>
      <c r="G74" s="16" t="n"/>
      <c r="H74" s="17" t="n"/>
      <c r="I74" s="17" t="n"/>
      <c r="J74" s="17" t="n"/>
      <c r="K74" s="18" t="n"/>
      <c r="L74" s="18" t="n"/>
      <c r="M74" s="18" t="n"/>
      <c r="N74" s="18" t="n"/>
      <c r="O74" s="18" t="n"/>
      <c r="P74" s="18" t="n"/>
      <c r="Q74" s="18" t="n"/>
      <c r="R74" s="18" t="n"/>
      <c r="S74" s="18" t="n"/>
      <c r="T74" s="16" t="n"/>
      <c r="U74" s="16" t="n"/>
      <c r="V74" s="15" t="n"/>
      <c r="W74" s="10">
        <f>IF($A74="","",IF($H74="","",IFERROR(SUM($H74,$J74),"")))</f>
        <v/>
      </c>
      <c r="X74" s="20">
        <f>IF($A74="","",IF(COUNTIF($A$5:$A$104,$A74)&gt;1,"Needs check - duplicate ID",IF(OR($B74="",$C74="",$D74="",$F74="",$G74="",$H74="",$I74="",$J74="",$K74&lt;&gt;"Yes",$L74&lt;&gt;"Yes",$M74&lt;&gt;"Yes",$N74&lt;&gt;"Yes",$O74&lt;&gt;"Yes",$P74="",$P74="Incomplete",$Q74="",$R74="",$S74="",$T74="",$U74=""),"Needs check",IF($G74&lt;=$F74,"Needs check - dates","Ready for human review"))))</f>
        <v/>
      </c>
      <c r="Y74" s="9">
        <f>IF(OR($A74="",$U74="",$R74="Signed"),"",IFERROR($U74-TODAY(),""))</f>
        <v/>
      </c>
      <c r="Z74" s="20">
        <f>IF($A74="","",IF($X74="Needs check - duplicate ID","Duplicate package ID - human check",IF($U74="","Add target sign date",IF($R74="Signed","Signed - retain package",IF($U74&lt;TODAY(),"Past target - human check",IF($X74&lt;&gt;"Ready for human review",IF($U74&lt;=TODAY()+Assumptions!$B$4,"Checklist due soon - human check","Complete checklist"),IF($Q74="Changes requested","Legal changes requested - human check",IF($Q74&lt;&gt;"Completed","Send for legal review",IF(OR($R74="Ready to sign",$R74="Scheduled"),"Ready for signing process","Review signing status")))))))))</f>
        <v/>
      </c>
    </row>
    <row r="75" ht="34" customHeight="1">
      <c r="A75" s="14" t="n"/>
      <c r="B75" s="14" t="n"/>
      <c r="C75" s="14" t="n"/>
      <c r="D75" s="15" t="n"/>
      <c r="E75" s="15" t="n"/>
      <c r="F75" s="16" t="n"/>
      <c r="G75" s="16" t="n"/>
      <c r="H75" s="17" t="n"/>
      <c r="I75" s="17" t="n"/>
      <c r="J75" s="17" t="n"/>
      <c r="K75" s="18" t="n"/>
      <c r="L75" s="18" t="n"/>
      <c r="M75" s="18" t="n"/>
      <c r="N75" s="18" t="n"/>
      <c r="O75" s="18" t="n"/>
      <c r="P75" s="18" t="n"/>
      <c r="Q75" s="18" t="n"/>
      <c r="R75" s="18" t="n"/>
      <c r="S75" s="18" t="n"/>
      <c r="T75" s="16" t="n"/>
      <c r="U75" s="16" t="n"/>
      <c r="V75" s="15" t="n"/>
      <c r="W75" s="11">
        <f>IF($A75="","",IF($H75="","",IFERROR(SUM($H75,$J75),"")))</f>
        <v/>
      </c>
      <c r="X75" s="19">
        <f>IF($A75="","",IF(COUNTIF($A$5:$A$104,$A75)&gt;1,"Needs check - duplicate ID",IF(OR($B75="",$C75="",$D75="",$F75="",$G75="",$H75="",$I75="",$J75="",$K75&lt;&gt;"Yes",$L75&lt;&gt;"Yes",$M75&lt;&gt;"Yes",$N75&lt;&gt;"Yes",$O75&lt;&gt;"Yes",$P75="",$P75="Incomplete",$Q75="",$R75="",$S75="",$T75="",$U75=""),"Needs check",IF($G75&lt;=$F75,"Needs check - dates","Ready for human review"))))</f>
        <v/>
      </c>
      <c r="Y75" s="7">
        <f>IF(OR($A75="",$U75="",$R75="Signed"),"",IFERROR($U75-TODAY(),""))</f>
        <v/>
      </c>
      <c r="Z75" s="19">
        <f>IF($A75="","",IF($X75="Needs check - duplicate ID","Duplicate package ID - human check",IF($U75="","Add target sign date",IF($R75="Signed","Signed - retain package",IF($U75&lt;TODAY(),"Past target - human check",IF($X75&lt;&gt;"Ready for human review",IF($U75&lt;=TODAY()+Assumptions!$B$4,"Checklist due soon - human check","Complete checklist"),IF($Q75="Changes requested","Legal changes requested - human check",IF($Q75&lt;&gt;"Completed","Send for legal review",IF(OR($R75="Ready to sign",$R75="Scheduled"),"Ready for signing process","Review signing status")))))))))</f>
        <v/>
      </c>
    </row>
    <row r="76" ht="34" customHeight="1">
      <c r="A76" s="14" t="n"/>
      <c r="B76" s="14" t="n"/>
      <c r="C76" s="14" t="n"/>
      <c r="D76" s="15" t="n"/>
      <c r="E76" s="15" t="n"/>
      <c r="F76" s="16" t="n"/>
      <c r="G76" s="16" t="n"/>
      <c r="H76" s="17" t="n"/>
      <c r="I76" s="17" t="n"/>
      <c r="J76" s="17" t="n"/>
      <c r="K76" s="18" t="n"/>
      <c r="L76" s="18" t="n"/>
      <c r="M76" s="18" t="n"/>
      <c r="N76" s="18" t="n"/>
      <c r="O76" s="18" t="n"/>
      <c r="P76" s="18" t="n"/>
      <c r="Q76" s="18" t="n"/>
      <c r="R76" s="18" t="n"/>
      <c r="S76" s="18" t="n"/>
      <c r="T76" s="16" t="n"/>
      <c r="U76" s="16" t="n"/>
      <c r="V76" s="15" t="n"/>
      <c r="W76" s="10">
        <f>IF($A76="","",IF($H76="","",IFERROR(SUM($H76,$J76),"")))</f>
        <v/>
      </c>
      <c r="X76" s="20">
        <f>IF($A76="","",IF(COUNTIF($A$5:$A$104,$A76)&gt;1,"Needs check - duplicate ID",IF(OR($B76="",$C76="",$D76="",$F76="",$G76="",$H76="",$I76="",$J76="",$K76&lt;&gt;"Yes",$L76&lt;&gt;"Yes",$M76&lt;&gt;"Yes",$N76&lt;&gt;"Yes",$O76&lt;&gt;"Yes",$P76="",$P76="Incomplete",$Q76="",$R76="",$S76="",$T76="",$U76=""),"Needs check",IF($G76&lt;=$F76,"Needs check - dates","Ready for human review"))))</f>
        <v/>
      </c>
      <c r="Y76" s="9">
        <f>IF(OR($A76="",$U76="",$R76="Signed"),"",IFERROR($U76-TODAY(),""))</f>
        <v/>
      </c>
      <c r="Z76" s="20">
        <f>IF($A76="","",IF($X76="Needs check - duplicate ID","Duplicate package ID - human check",IF($U76="","Add target sign date",IF($R76="Signed","Signed - retain package",IF($U76&lt;TODAY(),"Past target - human check",IF($X76&lt;&gt;"Ready for human review",IF($U76&lt;=TODAY()+Assumptions!$B$4,"Checklist due soon - human check","Complete checklist"),IF($Q76="Changes requested","Legal changes requested - human check",IF($Q76&lt;&gt;"Completed","Send for legal review",IF(OR($R76="Ready to sign",$R76="Scheduled"),"Ready for signing process","Review signing status")))))))))</f>
        <v/>
      </c>
    </row>
    <row r="77" ht="34" customHeight="1">
      <c r="A77" s="14" t="n"/>
      <c r="B77" s="14" t="n"/>
      <c r="C77" s="14" t="n"/>
      <c r="D77" s="15" t="n"/>
      <c r="E77" s="15" t="n"/>
      <c r="F77" s="16" t="n"/>
      <c r="G77" s="16" t="n"/>
      <c r="H77" s="17" t="n"/>
      <c r="I77" s="17" t="n"/>
      <c r="J77" s="17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18" t="n"/>
      <c r="T77" s="16" t="n"/>
      <c r="U77" s="16" t="n"/>
      <c r="V77" s="15" t="n"/>
      <c r="W77" s="11">
        <f>IF($A77="","",IF($H77="","",IFERROR(SUM($H77,$J77),"")))</f>
        <v/>
      </c>
      <c r="X77" s="19">
        <f>IF($A77="","",IF(COUNTIF($A$5:$A$104,$A77)&gt;1,"Needs check - duplicate ID",IF(OR($B77="",$C77="",$D77="",$F77="",$G77="",$H77="",$I77="",$J77="",$K77&lt;&gt;"Yes",$L77&lt;&gt;"Yes",$M77&lt;&gt;"Yes",$N77&lt;&gt;"Yes",$O77&lt;&gt;"Yes",$P77="",$P77="Incomplete",$Q77="",$R77="",$S77="",$T77="",$U77=""),"Needs check",IF($G77&lt;=$F77,"Needs check - dates","Ready for human review"))))</f>
        <v/>
      </c>
      <c r="Y77" s="7">
        <f>IF(OR($A77="",$U77="",$R77="Signed"),"",IFERROR($U77-TODAY(),""))</f>
        <v/>
      </c>
      <c r="Z77" s="19">
        <f>IF($A77="","",IF($X77="Needs check - duplicate ID","Duplicate package ID - human check",IF($U77="","Add target sign date",IF($R77="Signed","Signed - retain package",IF($U77&lt;TODAY(),"Past target - human check",IF($X77&lt;&gt;"Ready for human review",IF($U77&lt;=TODAY()+Assumptions!$B$4,"Checklist due soon - human check","Complete checklist"),IF($Q77="Changes requested","Legal changes requested - human check",IF($Q77&lt;&gt;"Completed","Send for legal review",IF(OR($R77="Ready to sign",$R77="Scheduled"),"Ready for signing process","Review signing status")))))))))</f>
        <v/>
      </c>
    </row>
    <row r="78" ht="34" customHeight="1">
      <c r="A78" s="14" t="n"/>
      <c r="B78" s="14" t="n"/>
      <c r="C78" s="14" t="n"/>
      <c r="D78" s="15" t="n"/>
      <c r="E78" s="15" t="n"/>
      <c r="F78" s="16" t="n"/>
      <c r="G78" s="16" t="n"/>
      <c r="H78" s="17" t="n"/>
      <c r="I78" s="17" t="n"/>
      <c r="J78" s="17" t="n"/>
      <c r="K78" s="18" t="n"/>
      <c r="L78" s="18" t="n"/>
      <c r="M78" s="18" t="n"/>
      <c r="N78" s="18" t="n"/>
      <c r="O78" s="18" t="n"/>
      <c r="P78" s="18" t="n"/>
      <c r="Q78" s="18" t="n"/>
      <c r="R78" s="18" t="n"/>
      <c r="S78" s="18" t="n"/>
      <c r="T78" s="16" t="n"/>
      <c r="U78" s="16" t="n"/>
      <c r="V78" s="15" t="n"/>
      <c r="W78" s="10">
        <f>IF($A78="","",IF($H78="","",IFERROR(SUM($H78,$J78),"")))</f>
        <v/>
      </c>
      <c r="X78" s="20">
        <f>IF($A78="","",IF(COUNTIF($A$5:$A$104,$A78)&gt;1,"Needs check - duplicate ID",IF(OR($B78="",$C78="",$D78="",$F78="",$G78="",$H78="",$I78="",$J78="",$K78&lt;&gt;"Yes",$L78&lt;&gt;"Yes",$M78&lt;&gt;"Yes",$N78&lt;&gt;"Yes",$O78&lt;&gt;"Yes",$P78="",$P78="Incomplete",$Q78="",$R78="",$S78="",$T78="",$U78=""),"Needs check",IF($G78&lt;=$F78,"Needs check - dates","Ready for human review"))))</f>
        <v/>
      </c>
      <c r="Y78" s="9">
        <f>IF(OR($A78="",$U78="",$R78="Signed"),"",IFERROR($U78-TODAY(),""))</f>
        <v/>
      </c>
      <c r="Z78" s="20">
        <f>IF($A78="","",IF($X78="Needs check - duplicate ID","Duplicate package ID - human check",IF($U78="","Add target sign date",IF($R78="Signed","Signed - retain package",IF($U78&lt;TODAY(),"Past target - human check",IF($X78&lt;&gt;"Ready for human review",IF($U78&lt;=TODAY()+Assumptions!$B$4,"Checklist due soon - human check","Complete checklist"),IF($Q78="Changes requested","Legal changes requested - human check",IF($Q78&lt;&gt;"Completed","Send for legal review",IF(OR($R78="Ready to sign",$R78="Scheduled"),"Ready for signing process","Review signing status")))))))))</f>
        <v/>
      </c>
    </row>
    <row r="79" ht="34" customHeight="1">
      <c r="A79" s="14" t="n"/>
      <c r="B79" s="14" t="n"/>
      <c r="C79" s="14" t="n"/>
      <c r="D79" s="15" t="n"/>
      <c r="E79" s="15" t="n"/>
      <c r="F79" s="16" t="n"/>
      <c r="G79" s="16" t="n"/>
      <c r="H79" s="17" t="n"/>
      <c r="I79" s="17" t="n"/>
      <c r="J79" s="17" t="n"/>
      <c r="K79" s="18" t="n"/>
      <c r="L79" s="18" t="n"/>
      <c r="M79" s="18" t="n"/>
      <c r="N79" s="18" t="n"/>
      <c r="O79" s="18" t="n"/>
      <c r="P79" s="18" t="n"/>
      <c r="Q79" s="18" t="n"/>
      <c r="R79" s="18" t="n"/>
      <c r="S79" s="18" t="n"/>
      <c r="T79" s="16" t="n"/>
      <c r="U79" s="16" t="n"/>
      <c r="V79" s="15" t="n"/>
      <c r="W79" s="11">
        <f>IF($A79="","",IF($H79="","",IFERROR(SUM($H79,$J79),"")))</f>
        <v/>
      </c>
      <c r="X79" s="19">
        <f>IF($A79="","",IF(COUNTIF($A$5:$A$104,$A79)&gt;1,"Needs check - duplicate ID",IF(OR($B79="",$C79="",$D79="",$F79="",$G79="",$H79="",$I79="",$J79="",$K79&lt;&gt;"Yes",$L79&lt;&gt;"Yes",$M79&lt;&gt;"Yes",$N79&lt;&gt;"Yes",$O79&lt;&gt;"Yes",$P79="",$P79="Incomplete",$Q79="",$R79="",$S79="",$T79="",$U79=""),"Needs check",IF($G79&lt;=$F79,"Needs check - dates","Ready for human review"))))</f>
        <v/>
      </c>
      <c r="Y79" s="7">
        <f>IF(OR($A79="",$U79="",$R79="Signed"),"",IFERROR($U79-TODAY(),""))</f>
        <v/>
      </c>
      <c r="Z79" s="19">
        <f>IF($A79="","",IF($X79="Needs check - duplicate ID","Duplicate package ID - human check",IF($U79="","Add target sign date",IF($R79="Signed","Signed - retain package",IF($U79&lt;TODAY(),"Past target - human check",IF($X79&lt;&gt;"Ready for human review",IF($U79&lt;=TODAY()+Assumptions!$B$4,"Checklist due soon - human check","Complete checklist"),IF($Q79="Changes requested","Legal changes requested - human check",IF($Q79&lt;&gt;"Completed","Send for legal review",IF(OR($R79="Ready to sign",$R79="Scheduled"),"Ready for signing process","Review signing status")))))))))</f>
        <v/>
      </c>
    </row>
    <row r="80" ht="34" customHeight="1">
      <c r="A80" s="14" t="n"/>
      <c r="B80" s="14" t="n"/>
      <c r="C80" s="14" t="n"/>
      <c r="D80" s="15" t="n"/>
      <c r="E80" s="15" t="n"/>
      <c r="F80" s="16" t="n"/>
      <c r="G80" s="16" t="n"/>
      <c r="H80" s="17" t="n"/>
      <c r="I80" s="17" t="n"/>
      <c r="J80" s="17" t="n"/>
      <c r="K80" s="18" t="n"/>
      <c r="L80" s="18" t="n"/>
      <c r="M80" s="18" t="n"/>
      <c r="N80" s="18" t="n"/>
      <c r="O80" s="18" t="n"/>
      <c r="P80" s="18" t="n"/>
      <c r="Q80" s="18" t="n"/>
      <c r="R80" s="18" t="n"/>
      <c r="S80" s="18" t="n"/>
      <c r="T80" s="16" t="n"/>
      <c r="U80" s="16" t="n"/>
      <c r="V80" s="15" t="n"/>
      <c r="W80" s="10">
        <f>IF($A80="","",IF($H80="","",IFERROR(SUM($H80,$J80),"")))</f>
        <v/>
      </c>
      <c r="X80" s="20">
        <f>IF($A80="","",IF(COUNTIF($A$5:$A$104,$A80)&gt;1,"Needs check - duplicate ID",IF(OR($B80="",$C80="",$D80="",$F80="",$G80="",$H80="",$I80="",$J80="",$K80&lt;&gt;"Yes",$L80&lt;&gt;"Yes",$M80&lt;&gt;"Yes",$N80&lt;&gt;"Yes",$O80&lt;&gt;"Yes",$P80="",$P80="Incomplete",$Q80="",$R80="",$S80="",$T80="",$U80=""),"Needs check",IF($G80&lt;=$F80,"Needs check - dates","Ready for human review"))))</f>
        <v/>
      </c>
      <c r="Y80" s="9">
        <f>IF(OR($A80="",$U80="",$R80="Signed"),"",IFERROR($U80-TODAY(),""))</f>
        <v/>
      </c>
      <c r="Z80" s="20">
        <f>IF($A80="","",IF($X80="Needs check - duplicate ID","Duplicate package ID - human check",IF($U80="","Add target sign date",IF($R80="Signed","Signed - retain package",IF($U80&lt;TODAY(),"Past target - human check",IF($X80&lt;&gt;"Ready for human review",IF($U80&lt;=TODAY()+Assumptions!$B$4,"Checklist due soon - human check","Complete checklist"),IF($Q80="Changes requested","Legal changes requested - human check",IF($Q80&lt;&gt;"Completed","Send for legal review",IF(OR($R80="Ready to sign",$R80="Scheduled"),"Ready for signing process","Review signing status")))))))))</f>
        <v/>
      </c>
    </row>
    <row r="81" ht="34" customHeight="1">
      <c r="A81" s="14" t="n"/>
      <c r="B81" s="14" t="n"/>
      <c r="C81" s="14" t="n"/>
      <c r="D81" s="15" t="n"/>
      <c r="E81" s="15" t="n"/>
      <c r="F81" s="16" t="n"/>
      <c r="G81" s="16" t="n"/>
      <c r="H81" s="17" t="n"/>
      <c r="I81" s="17" t="n"/>
      <c r="J81" s="17" t="n"/>
      <c r="K81" s="18" t="n"/>
      <c r="L81" s="18" t="n"/>
      <c r="M81" s="18" t="n"/>
      <c r="N81" s="18" t="n"/>
      <c r="O81" s="18" t="n"/>
      <c r="P81" s="18" t="n"/>
      <c r="Q81" s="18" t="n"/>
      <c r="R81" s="18" t="n"/>
      <c r="S81" s="18" t="n"/>
      <c r="T81" s="16" t="n"/>
      <c r="U81" s="16" t="n"/>
      <c r="V81" s="15" t="n"/>
      <c r="W81" s="11">
        <f>IF($A81="","",IF($H81="","",IFERROR(SUM($H81,$J81),"")))</f>
        <v/>
      </c>
      <c r="X81" s="19">
        <f>IF($A81="","",IF(COUNTIF($A$5:$A$104,$A81)&gt;1,"Needs check - duplicate ID",IF(OR($B81="",$C81="",$D81="",$F81="",$G81="",$H81="",$I81="",$J81="",$K81&lt;&gt;"Yes",$L81&lt;&gt;"Yes",$M81&lt;&gt;"Yes",$N81&lt;&gt;"Yes",$O81&lt;&gt;"Yes",$P81="",$P81="Incomplete",$Q81="",$R81="",$S81="",$T81="",$U81=""),"Needs check",IF($G81&lt;=$F81,"Needs check - dates","Ready for human review"))))</f>
        <v/>
      </c>
      <c r="Y81" s="7">
        <f>IF(OR($A81="",$U81="",$R81="Signed"),"",IFERROR($U81-TODAY(),""))</f>
        <v/>
      </c>
      <c r="Z81" s="19">
        <f>IF($A81="","",IF($X81="Needs check - duplicate ID","Duplicate package ID - human check",IF($U81="","Add target sign date",IF($R81="Signed","Signed - retain package",IF($U81&lt;TODAY(),"Past target - human check",IF($X81&lt;&gt;"Ready for human review",IF($U81&lt;=TODAY()+Assumptions!$B$4,"Checklist due soon - human check","Complete checklist"),IF($Q81="Changes requested","Legal changes requested - human check",IF($Q81&lt;&gt;"Completed","Send for legal review",IF(OR($R81="Ready to sign",$R81="Scheduled"),"Ready for signing process","Review signing status")))))))))</f>
        <v/>
      </c>
    </row>
    <row r="82" ht="34" customHeight="1">
      <c r="A82" s="14" t="n"/>
      <c r="B82" s="14" t="n"/>
      <c r="C82" s="14" t="n"/>
      <c r="D82" s="15" t="n"/>
      <c r="E82" s="15" t="n"/>
      <c r="F82" s="16" t="n"/>
      <c r="G82" s="16" t="n"/>
      <c r="H82" s="17" t="n"/>
      <c r="I82" s="17" t="n"/>
      <c r="J82" s="17" t="n"/>
      <c r="K82" s="18" t="n"/>
      <c r="L82" s="18" t="n"/>
      <c r="M82" s="18" t="n"/>
      <c r="N82" s="18" t="n"/>
      <c r="O82" s="18" t="n"/>
      <c r="P82" s="18" t="n"/>
      <c r="Q82" s="18" t="n"/>
      <c r="R82" s="18" t="n"/>
      <c r="S82" s="18" t="n"/>
      <c r="T82" s="16" t="n"/>
      <c r="U82" s="16" t="n"/>
      <c r="V82" s="15" t="n"/>
      <c r="W82" s="10">
        <f>IF($A82="","",IF($H82="","",IFERROR(SUM($H82,$J82),"")))</f>
        <v/>
      </c>
      <c r="X82" s="20">
        <f>IF($A82="","",IF(COUNTIF($A$5:$A$104,$A82)&gt;1,"Needs check - duplicate ID",IF(OR($B82="",$C82="",$D82="",$F82="",$G82="",$H82="",$I82="",$J82="",$K82&lt;&gt;"Yes",$L82&lt;&gt;"Yes",$M82&lt;&gt;"Yes",$N82&lt;&gt;"Yes",$O82&lt;&gt;"Yes",$P82="",$P82="Incomplete",$Q82="",$R82="",$S82="",$T82="",$U82=""),"Needs check",IF($G82&lt;=$F82,"Needs check - dates","Ready for human review"))))</f>
        <v/>
      </c>
      <c r="Y82" s="9">
        <f>IF(OR($A82="",$U82="",$R82="Signed"),"",IFERROR($U82-TODAY(),""))</f>
        <v/>
      </c>
      <c r="Z82" s="20">
        <f>IF($A82="","",IF($X82="Needs check - duplicate ID","Duplicate package ID - human check",IF($U82="","Add target sign date",IF($R82="Signed","Signed - retain package",IF($U82&lt;TODAY(),"Past target - human check",IF($X82&lt;&gt;"Ready for human review",IF($U82&lt;=TODAY()+Assumptions!$B$4,"Checklist due soon - human check","Complete checklist"),IF($Q82="Changes requested","Legal changes requested - human check",IF($Q82&lt;&gt;"Completed","Send for legal review",IF(OR($R82="Ready to sign",$R82="Scheduled"),"Ready for signing process","Review signing status")))))))))</f>
        <v/>
      </c>
    </row>
    <row r="83" ht="34" customHeight="1">
      <c r="A83" s="14" t="n"/>
      <c r="B83" s="14" t="n"/>
      <c r="C83" s="14" t="n"/>
      <c r="D83" s="15" t="n"/>
      <c r="E83" s="15" t="n"/>
      <c r="F83" s="16" t="n"/>
      <c r="G83" s="16" t="n"/>
      <c r="H83" s="17" t="n"/>
      <c r="I83" s="17" t="n"/>
      <c r="J83" s="17" t="n"/>
      <c r="K83" s="18" t="n"/>
      <c r="L83" s="18" t="n"/>
      <c r="M83" s="18" t="n"/>
      <c r="N83" s="18" t="n"/>
      <c r="O83" s="18" t="n"/>
      <c r="P83" s="18" t="n"/>
      <c r="Q83" s="18" t="n"/>
      <c r="R83" s="18" t="n"/>
      <c r="S83" s="18" t="n"/>
      <c r="T83" s="16" t="n"/>
      <c r="U83" s="16" t="n"/>
      <c r="V83" s="15" t="n"/>
      <c r="W83" s="11">
        <f>IF($A83="","",IF($H83="","",IFERROR(SUM($H83,$J83),"")))</f>
        <v/>
      </c>
      <c r="X83" s="19">
        <f>IF($A83="","",IF(COUNTIF($A$5:$A$104,$A83)&gt;1,"Needs check - duplicate ID",IF(OR($B83="",$C83="",$D83="",$F83="",$G83="",$H83="",$I83="",$J83="",$K83&lt;&gt;"Yes",$L83&lt;&gt;"Yes",$M83&lt;&gt;"Yes",$N83&lt;&gt;"Yes",$O83&lt;&gt;"Yes",$P83="",$P83="Incomplete",$Q83="",$R83="",$S83="",$T83="",$U83=""),"Needs check",IF($G83&lt;=$F83,"Needs check - dates","Ready for human review"))))</f>
        <v/>
      </c>
      <c r="Y83" s="7">
        <f>IF(OR($A83="",$U83="",$R83="Signed"),"",IFERROR($U83-TODAY(),""))</f>
        <v/>
      </c>
      <c r="Z83" s="19">
        <f>IF($A83="","",IF($X83="Needs check - duplicate ID","Duplicate package ID - human check",IF($U83="","Add target sign date",IF($R83="Signed","Signed - retain package",IF($U83&lt;TODAY(),"Past target - human check",IF($X83&lt;&gt;"Ready for human review",IF($U83&lt;=TODAY()+Assumptions!$B$4,"Checklist due soon - human check","Complete checklist"),IF($Q83="Changes requested","Legal changes requested - human check",IF($Q83&lt;&gt;"Completed","Send for legal review",IF(OR($R83="Ready to sign",$R83="Scheduled"),"Ready for signing process","Review signing status")))))))))</f>
        <v/>
      </c>
    </row>
    <row r="84" ht="34" customHeight="1">
      <c r="A84" s="14" t="n"/>
      <c r="B84" s="14" t="n"/>
      <c r="C84" s="14" t="n"/>
      <c r="D84" s="15" t="n"/>
      <c r="E84" s="15" t="n"/>
      <c r="F84" s="16" t="n"/>
      <c r="G84" s="16" t="n"/>
      <c r="H84" s="17" t="n"/>
      <c r="I84" s="17" t="n"/>
      <c r="J84" s="17" t="n"/>
      <c r="K84" s="18" t="n"/>
      <c r="L84" s="18" t="n"/>
      <c r="M84" s="18" t="n"/>
      <c r="N84" s="18" t="n"/>
      <c r="O84" s="18" t="n"/>
      <c r="P84" s="18" t="n"/>
      <c r="Q84" s="18" t="n"/>
      <c r="R84" s="18" t="n"/>
      <c r="S84" s="18" t="n"/>
      <c r="T84" s="16" t="n"/>
      <c r="U84" s="16" t="n"/>
      <c r="V84" s="15" t="n"/>
      <c r="W84" s="10">
        <f>IF($A84="","",IF($H84="","",IFERROR(SUM($H84,$J84),"")))</f>
        <v/>
      </c>
      <c r="X84" s="20">
        <f>IF($A84="","",IF(COUNTIF($A$5:$A$104,$A84)&gt;1,"Needs check - duplicate ID",IF(OR($B84="",$C84="",$D84="",$F84="",$G84="",$H84="",$I84="",$J84="",$K84&lt;&gt;"Yes",$L84&lt;&gt;"Yes",$M84&lt;&gt;"Yes",$N84&lt;&gt;"Yes",$O84&lt;&gt;"Yes",$P84="",$P84="Incomplete",$Q84="",$R84="",$S84="",$T84="",$U84=""),"Needs check",IF($G84&lt;=$F84,"Needs check - dates","Ready for human review"))))</f>
        <v/>
      </c>
      <c r="Y84" s="9">
        <f>IF(OR($A84="",$U84="",$R84="Signed"),"",IFERROR($U84-TODAY(),""))</f>
        <v/>
      </c>
      <c r="Z84" s="20">
        <f>IF($A84="","",IF($X84="Needs check - duplicate ID","Duplicate package ID - human check",IF($U84="","Add target sign date",IF($R84="Signed","Signed - retain package",IF($U84&lt;TODAY(),"Past target - human check",IF($X84&lt;&gt;"Ready for human review",IF($U84&lt;=TODAY()+Assumptions!$B$4,"Checklist due soon - human check","Complete checklist"),IF($Q84="Changes requested","Legal changes requested - human check",IF($Q84&lt;&gt;"Completed","Send for legal review",IF(OR($R84="Ready to sign",$R84="Scheduled"),"Ready for signing process","Review signing status")))))))))</f>
        <v/>
      </c>
    </row>
    <row r="85" ht="34" customHeight="1">
      <c r="A85" s="14" t="n"/>
      <c r="B85" s="14" t="n"/>
      <c r="C85" s="14" t="n"/>
      <c r="D85" s="15" t="n"/>
      <c r="E85" s="15" t="n"/>
      <c r="F85" s="16" t="n"/>
      <c r="G85" s="16" t="n"/>
      <c r="H85" s="17" t="n"/>
      <c r="I85" s="17" t="n"/>
      <c r="J85" s="17" t="n"/>
      <c r="K85" s="18" t="n"/>
      <c r="L85" s="18" t="n"/>
      <c r="M85" s="18" t="n"/>
      <c r="N85" s="18" t="n"/>
      <c r="O85" s="18" t="n"/>
      <c r="P85" s="18" t="n"/>
      <c r="Q85" s="18" t="n"/>
      <c r="R85" s="18" t="n"/>
      <c r="S85" s="18" t="n"/>
      <c r="T85" s="16" t="n"/>
      <c r="U85" s="16" t="n"/>
      <c r="V85" s="15" t="n"/>
      <c r="W85" s="11">
        <f>IF($A85="","",IF($H85="","",IFERROR(SUM($H85,$J85),"")))</f>
        <v/>
      </c>
      <c r="X85" s="19">
        <f>IF($A85="","",IF(COUNTIF($A$5:$A$104,$A85)&gt;1,"Needs check - duplicate ID",IF(OR($B85="",$C85="",$D85="",$F85="",$G85="",$H85="",$I85="",$J85="",$K85&lt;&gt;"Yes",$L85&lt;&gt;"Yes",$M85&lt;&gt;"Yes",$N85&lt;&gt;"Yes",$O85&lt;&gt;"Yes",$P85="",$P85="Incomplete",$Q85="",$R85="",$S85="",$T85="",$U85=""),"Needs check",IF($G85&lt;=$F85,"Needs check - dates","Ready for human review"))))</f>
        <v/>
      </c>
      <c r="Y85" s="7">
        <f>IF(OR($A85="",$U85="",$R85="Signed"),"",IFERROR($U85-TODAY(),""))</f>
        <v/>
      </c>
      <c r="Z85" s="19">
        <f>IF($A85="","",IF($X85="Needs check - duplicate ID","Duplicate package ID - human check",IF($U85="","Add target sign date",IF($R85="Signed","Signed - retain package",IF($U85&lt;TODAY(),"Past target - human check",IF($X85&lt;&gt;"Ready for human review",IF($U85&lt;=TODAY()+Assumptions!$B$4,"Checklist due soon - human check","Complete checklist"),IF($Q85="Changes requested","Legal changes requested - human check",IF($Q85&lt;&gt;"Completed","Send for legal review",IF(OR($R85="Ready to sign",$R85="Scheduled"),"Ready for signing process","Review signing status")))))))))</f>
        <v/>
      </c>
    </row>
    <row r="86" ht="34" customHeight="1">
      <c r="A86" s="14" t="n"/>
      <c r="B86" s="14" t="n"/>
      <c r="C86" s="14" t="n"/>
      <c r="D86" s="15" t="n"/>
      <c r="E86" s="15" t="n"/>
      <c r="F86" s="16" t="n"/>
      <c r="G86" s="16" t="n"/>
      <c r="H86" s="17" t="n"/>
      <c r="I86" s="17" t="n"/>
      <c r="J86" s="17" t="n"/>
      <c r="K86" s="18" t="n"/>
      <c r="L86" s="18" t="n"/>
      <c r="M86" s="18" t="n"/>
      <c r="N86" s="18" t="n"/>
      <c r="O86" s="18" t="n"/>
      <c r="P86" s="18" t="n"/>
      <c r="Q86" s="18" t="n"/>
      <c r="R86" s="18" t="n"/>
      <c r="S86" s="18" t="n"/>
      <c r="T86" s="16" t="n"/>
      <c r="U86" s="16" t="n"/>
      <c r="V86" s="15" t="n"/>
      <c r="W86" s="10">
        <f>IF($A86="","",IF($H86="","",IFERROR(SUM($H86,$J86),"")))</f>
        <v/>
      </c>
      <c r="X86" s="20">
        <f>IF($A86="","",IF(COUNTIF($A$5:$A$104,$A86)&gt;1,"Needs check - duplicate ID",IF(OR($B86="",$C86="",$D86="",$F86="",$G86="",$H86="",$I86="",$J86="",$K86&lt;&gt;"Yes",$L86&lt;&gt;"Yes",$M86&lt;&gt;"Yes",$N86&lt;&gt;"Yes",$O86&lt;&gt;"Yes",$P86="",$P86="Incomplete",$Q86="",$R86="",$S86="",$T86="",$U86=""),"Needs check",IF($G86&lt;=$F86,"Needs check - dates","Ready for human review"))))</f>
        <v/>
      </c>
      <c r="Y86" s="9">
        <f>IF(OR($A86="",$U86="",$R86="Signed"),"",IFERROR($U86-TODAY(),""))</f>
        <v/>
      </c>
      <c r="Z86" s="20">
        <f>IF($A86="","",IF($X86="Needs check - duplicate ID","Duplicate package ID - human check",IF($U86="","Add target sign date",IF($R86="Signed","Signed - retain package",IF($U86&lt;TODAY(),"Past target - human check",IF($X86&lt;&gt;"Ready for human review",IF($U86&lt;=TODAY()+Assumptions!$B$4,"Checklist due soon - human check","Complete checklist"),IF($Q86="Changes requested","Legal changes requested - human check",IF($Q86&lt;&gt;"Completed","Send for legal review",IF(OR($R86="Ready to sign",$R86="Scheduled"),"Ready for signing process","Review signing status")))))))))</f>
        <v/>
      </c>
    </row>
    <row r="87" ht="34" customHeight="1">
      <c r="A87" s="14" t="n"/>
      <c r="B87" s="14" t="n"/>
      <c r="C87" s="14" t="n"/>
      <c r="D87" s="15" t="n"/>
      <c r="E87" s="15" t="n"/>
      <c r="F87" s="16" t="n"/>
      <c r="G87" s="16" t="n"/>
      <c r="H87" s="17" t="n"/>
      <c r="I87" s="17" t="n"/>
      <c r="J87" s="17" t="n"/>
      <c r="K87" s="18" t="n"/>
      <c r="L87" s="18" t="n"/>
      <c r="M87" s="18" t="n"/>
      <c r="N87" s="18" t="n"/>
      <c r="O87" s="18" t="n"/>
      <c r="P87" s="18" t="n"/>
      <c r="Q87" s="18" t="n"/>
      <c r="R87" s="18" t="n"/>
      <c r="S87" s="18" t="n"/>
      <c r="T87" s="16" t="n"/>
      <c r="U87" s="16" t="n"/>
      <c r="V87" s="15" t="n"/>
      <c r="W87" s="11">
        <f>IF($A87="","",IF($H87="","",IFERROR(SUM($H87,$J87),"")))</f>
        <v/>
      </c>
      <c r="X87" s="19">
        <f>IF($A87="","",IF(COUNTIF($A$5:$A$104,$A87)&gt;1,"Needs check - duplicate ID",IF(OR($B87="",$C87="",$D87="",$F87="",$G87="",$H87="",$I87="",$J87="",$K87&lt;&gt;"Yes",$L87&lt;&gt;"Yes",$M87&lt;&gt;"Yes",$N87&lt;&gt;"Yes",$O87&lt;&gt;"Yes",$P87="",$P87="Incomplete",$Q87="",$R87="",$S87="",$T87="",$U87=""),"Needs check",IF($G87&lt;=$F87,"Needs check - dates","Ready for human review"))))</f>
        <v/>
      </c>
      <c r="Y87" s="7">
        <f>IF(OR($A87="",$U87="",$R87="Signed"),"",IFERROR($U87-TODAY(),""))</f>
        <v/>
      </c>
      <c r="Z87" s="19">
        <f>IF($A87="","",IF($X87="Needs check - duplicate ID","Duplicate package ID - human check",IF($U87="","Add target sign date",IF($R87="Signed","Signed - retain package",IF($U87&lt;TODAY(),"Past target - human check",IF($X87&lt;&gt;"Ready for human review",IF($U87&lt;=TODAY()+Assumptions!$B$4,"Checklist due soon - human check","Complete checklist"),IF($Q87="Changes requested","Legal changes requested - human check",IF($Q87&lt;&gt;"Completed","Send for legal review",IF(OR($R87="Ready to sign",$R87="Scheduled"),"Ready for signing process","Review signing status")))))))))</f>
        <v/>
      </c>
    </row>
    <row r="88" ht="34" customHeight="1">
      <c r="A88" s="14" t="n"/>
      <c r="B88" s="14" t="n"/>
      <c r="C88" s="14" t="n"/>
      <c r="D88" s="15" t="n"/>
      <c r="E88" s="15" t="n"/>
      <c r="F88" s="16" t="n"/>
      <c r="G88" s="16" t="n"/>
      <c r="H88" s="17" t="n"/>
      <c r="I88" s="17" t="n"/>
      <c r="J88" s="17" t="n"/>
      <c r="K88" s="18" t="n"/>
      <c r="L88" s="18" t="n"/>
      <c r="M88" s="18" t="n"/>
      <c r="N88" s="18" t="n"/>
      <c r="O88" s="18" t="n"/>
      <c r="P88" s="18" t="n"/>
      <c r="Q88" s="18" t="n"/>
      <c r="R88" s="18" t="n"/>
      <c r="S88" s="18" t="n"/>
      <c r="T88" s="16" t="n"/>
      <c r="U88" s="16" t="n"/>
      <c r="V88" s="15" t="n"/>
      <c r="W88" s="10">
        <f>IF($A88="","",IF($H88="","",IFERROR(SUM($H88,$J88),"")))</f>
        <v/>
      </c>
      <c r="X88" s="20">
        <f>IF($A88="","",IF(COUNTIF($A$5:$A$104,$A88)&gt;1,"Needs check - duplicate ID",IF(OR($B88="",$C88="",$D88="",$F88="",$G88="",$H88="",$I88="",$J88="",$K88&lt;&gt;"Yes",$L88&lt;&gt;"Yes",$M88&lt;&gt;"Yes",$N88&lt;&gt;"Yes",$O88&lt;&gt;"Yes",$P88="",$P88="Incomplete",$Q88="",$R88="",$S88="",$T88="",$U88=""),"Needs check",IF($G88&lt;=$F88,"Needs check - dates","Ready for human review"))))</f>
        <v/>
      </c>
      <c r="Y88" s="9">
        <f>IF(OR($A88="",$U88="",$R88="Signed"),"",IFERROR($U88-TODAY(),""))</f>
        <v/>
      </c>
      <c r="Z88" s="20">
        <f>IF($A88="","",IF($X88="Needs check - duplicate ID","Duplicate package ID - human check",IF($U88="","Add target sign date",IF($R88="Signed","Signed - retain package",IF($U88&lt;TODAY(),"Past target - human check",IF($X88&lt;&gt;"Ready for human review",IF($U88&lt;=TODAY()+Assumptions!$B$4,"Checklist due soon - human check","Complete checklist"),IF($Q88="Changes requested","Legal changes requested - human check",IF($Q88&lt;&gt;"Completed","Send for legal review",IF(OR($R88="Ready to sign",$R88="Scheduled"),"Ready for signing process","Review signing status")))))))))</f>
        <v/>
      </c>
    </row>
    <row r="89" ht="34" customHeight="1">
      <c r="A89" s="14" t="n"/>
      <c r="B89" s="14" t="n"/>
      <c r="C89" s="14" t="n"/>
      <c r="D89" s="15" t="n"/>
      <c r="E89" s="15" t="n"/>
      <c r="F89" s="16" t="n"/>
      <c r="G89" s="16" t="n"/>
      <c r="H89" s="17" t="n"/>
      <c r="I89" s="17" t="n"/>
      <c r="J89" s="17" t="n"/>
      <c r="K89" s="18" t="n"/>
      <c r="L89" s="18" t="n"/>
      <c r="M89" s="18" t="n"/>
      <c r="N89" s="18" t="n"/>
      <c r="O89" s="18" t="n"/>
      <c r="P89" s="18" t="n"/>
      <c r="Q89" s="18" t="n"/>
      <c r="R89" s="18" t="n"/>
      <c r="S89" s="18" t="n"/>
      <c r="T89" s="16" t="n"/>
      <c r="U89" s="16" t="n"/>
      <c r="V89" s="15" t="n"/>
      <c r="W89" s="11">
        <f>IF($A89="","",IF($H89="","",IFERROR(SUM($H89,$J89),"")))</f>
        <v/>
      </c>
      <c r="X89" s="19">
        <f>IF($A89="","",IF(COUNTIF($A$5:$A$104,$A89)&gt;1,"Needs check - duplicate ID",IF(OR($B89="",$C89="",$D89="",$F89="",$G89="",$H89="",$I89="",$J89="",$K89&lt;&gt;"Yes",$L89&lt;&gt;"Yes",$M89&lt;&gt;"Yes",$N89&lt;&gt;"Yes",$O89&lt;&gt;"Yes",$P89="",$P89="Incomplete",$Q89="",$R89="",$S89="",$T89="",$U89=""),"Needs check",IF($G89&lt;=$F89,"Needs check - dates","Ready for human review"))))</f>
        <v/>
      </c>
      <c r="Y89" s="7">
        <f>IF(OR($A89="",$U89="",$R89="Signed"),"",IFERROR($U89-TODAY(),""))</f>
        <v/>
      </c>
      <c r="Z89" s="19">
        <f>IF($A89="","",IF($X89="Needs check - duplicate ID","Duplicate package ID - human check",IF($U89="","Add target sign date",IF($R89="Signed","Signed - retain package",IF($U89&lt;TODAY(),"Past target - human check",IF($X89&lt;&gt;"Ready for human review",IF($U89&lt;=TODAY()+Assumptions!$B$4,"Checklist due soon - human check","Complete checklist"),IF($Q89="Changes requested","Legal changes requested - human check",IF($Q89&lt;&gt;"Completed","Send for legal review",IF(OR($R89="Ready to sign",$R89="Scheduled"),"Ready for signing process","Review signing status")))))))))</f>
        <v/>
      </c>
    </row>
    <row r="90" ht="34" customHeight="1">
      <c r="A90" s="14" t="n"/>
      <c r="B90" s="14" t="n"/>
      <c r="C90" s="14" t="n"/>
      <c r="D90" s="15" t="n"/>
      <c r="E90" s="15" t="n"/>
      <c r="F90" s="16" t="n"/>
      <c r="G90" s="16" t="n"/>
      <c r="H90" s="17" t="n"/>
      <c r="I90" s="17" t="n"/>
      <c r="J90" s="17" t="n"/>
      <c r="K90" s="18" t="n"/>
      <c r="L90" s="18" t="n"/>
      <c r="M90" s="18" t="n"/>
      <c r="N90" s="18" t="n"/>
      <c r="O90" s="18" t="n"/>
      <c r="P90" s="18" t="n"/>
      <c r="Q90" s="18" t="n"/>
      <c r="R90" s="18" t="n"/>
      <c r="S90" s="18" t="n"/>
      <c r="T90" s="16" t="n"/>
      <c r="U90" s="16" t="n"/>
      <c r="V90" s="15" t="n"/>
      <c r="W90" s="10">
        <f>IF($A90="","",IF($H90="","",IFERROR(SUM($H90,$J90),"")))</f>
        <v/>
      </c>
      <c r="X90" s="20">
        <f>IF($A90="","",IF(COUNTIF($A$5:$A$104,$A90)&gt;1,"Needs check - duplicate ID",IF(OR($B90="",$C90="",$D90="",$F90="",$G90="",$H90="",$I90="",$J90="",$K90&lt;&gt;"Yes",$L90&lt;&gt;"Yes",$M90&lt;&gt;"Yes",$N90&lt;&gt;"Yes",$O90&lt;&gt;"Yes",$P90="",$P90="Incomplete",$Q90="",$R90="",$S90="",$T90="",$U90=""),"Needs check",IF($G90&lt;=$F90,"Needs check - dates","Ready for human review"))))</f>
        <v/>
      </c>
      <c r="Y90" s="9">
        <f>IF(OR($A90="",$U90="",$R90="Signed"),"",IFERROR($U90-TODAY(),""))</f>
        <v/>
      </c>
      <c r="Z90" s="20">
        <f>IF($A90="","",IF($X90="Needs check - duplicate ID","Duplicate package ID - human check",IF($U90="","Add target sign date",IF($R90="Signed","Signed - retain package",IF($U90&lt;TODAY(),"Past target - human check",IF($X90&lt;&gt;"Ready for human review",IF($U90&lt;=TODAY()+Assumptions!$B$4,"Checklist due soon - human check","Complete checklist"),IF($Q90="Changes requested","Legal changes requested - human check",IF($Q90&lt;&gt;"Completed","Send for legal review",IF(OR($R90="Ready to sign",$R90="Scheduled"),"Ready for signing process","Review signing status")))))))))</f>
        <v/>
      </c>
    </row>
    <row r="91" ht="34" customHeight="1">
      <c r="A91" s="14" t="n"/>
      <c r="B91" s="14" t="n"/>
      <c r="C91" s="14" t="n"/>
      <c r="D91" s="15" t="n"/>
      <c r="E91" s="15" t="n"/>
      <c r="F91" s="16" t="n"/>
      <c r="G91" s="16" t="n"/>
      <c r="H91" s="17" t="n"/>
      <c r="I91" s="17" t="n"/>
      <c r="J91" s="17" t="n"/>
      <c r="K91" s="18" t="n"/>
      <c r="L91" s="18" t="n"/>
      <c r="M91" s="18" t="n"/>
      <c r="N91" s="18" t="n"/>
      <c r="O91" s="18" t="n"/>
      <c r="P91" s="18" t="n"/>
      <c r="Q91" s="18" t="n"/>
      <c r="R91" s="18" t="n"/>
      <c r="S91" s="18" t="n"/>
      <c r="T91" s="16" t="n"/>
      <c r="U91" s="16" t="n"/>
      <c r="V91" s="15" t="n"/>
      <c r="W91" s="11">
        <f>IF($A91="","",IF($H91="","",IFERROR(SUM($H91,$J91),"")))</f>
        <v/>
      </c>
      <c r="X91" s="19">
        <f>IF($A91="","",IF(COUNTIF($A$5:$A$104,$A91)&gt;1,"Needs check - duplicate ID",IF(OR($B91="",$C91="",$D91="",$F91="",$G91="",$H91="",$I91="",$J91="",$K91&lt;&gt;"Yes",$L91&lt;&gt;"Yes",$M91&lt;&gt;"Yes",$N91&lt;&gt;"Yes",$O91&lt;&gt;"Yes",$P91="",$P91="Incomplete",$Q91="",$R91="",$S91="",$T91="",$U91=""),"Needs check",IF($G91&lt;=$F91,"Needs check - dates","Ready for human review"))))</f>
        <v/>
      </c>
      <c r="Y91" s="7">
        <f>IF(OR($A91="",$U91="",$R91="Signed"),"",IFERROR($U91-TODAY(),""))</f>
        <v/>
      </c>
      <c r="Z91" s="19">
        <f>IF($A91="","",IF($X91="Needs check - duplicate ID","Duplicate package ID - human check",IF($U91="","Add target sign date",IF($R91="Signed","Signed - retain package",IF($U91&lt;TODAY(),"Past target - human check",IF($X91&lt;&gt;"Ready for human review",IF($U91&lt;=TODAY()+Assumptions!$B$4,"Checklist due soon - human check","Complete checklist"),IF($Q91="Changes requested","Legal changes requested - human check",IF($Q91&lt;&gt;"Completed","Send for legal review",IF(OR($R91="Ready to sign",$R91="Scheduled"),"Ready for signing process","Review signing status")))))))))</f>
        <v/>
      </c>
    </row>
    <row r="92" ht="34" customHeight="1">
      <c r="A92" s="14" t="n"/>
      <c r="B92" s="14" t="n"/>
      <c r="C92" s="14" t="n"/>
      <c r="D92" s="15" t="n"/>
      <c r="E92" s="15" t="n"/>
      <c r="F92" s="16" t="n"/>
      <c r="G92" s="16" t="n"/>
      <c r="H92" s="17" t="n"/>
      <c r="I92" s="17" t="n"/>
      <c r="J92" s="17" t="n"/>
      <c r="K92" s="18" t="n"/>
      <c r="L92" s="18" t="n"/>
      <c r="M92" s="18" t="n"/>
      <c r="N92" s="18" t="n"/>
      <c r="O92" s="18" t="n"/>
      <c r="P92" s="18" t="n"/>
      <c r="Q92" s="18" t="n"/>
      <c r="R92" s="18" t="n"/>
      <c r="S92" s="18" t="n"/>
      <c r="T92" s="16" t="n"/>
      <c r="U92" s="16" t="n"/>
      <c r="V92" s="15" t="n"/>
      <c r="W92" s="10">
        <f>IF($A92="","",IF($H92="","",IFERROR(SUM($H92,$J92),"")))</f>
        <v/>
      </c>
      <c r="X92" s="20">
        <f>IF($A92="","",IF(COUNTIF($A$5:$A$104,$A92)&gt;1,"Needs check - duplicate ID",IF(OR($B92="",$C92="",$D92="",$F92="",$G92="",$H92="",$I92="",$J92="",$K92&lt;&gt;"Yes",$L92&lt;&gt;"Yes",$M92&lt;&gt;"Yes",$N92&lt;&gt;"Yes",$O92&lt;&gt;"Yes",$P92="",$P92="Incomplete",$Q92="",$R92="",$S92="",$T92="",$U92=""),"Needs check",IF($G92&lt;=$F92,"Needs check - dates","Ready for human review"))))</f>
        <v/>
      </c>
      <c r="Y92" s="9">
        <f>IF(OR($A92="",$U92="",$R92="Signed"),"",IFERROR($U92-TODAY(),""))</f>
        <v/>
      </c>
      <c r="Z92" s="20">
        <f>IF($A92="","",IF($X92="Needs check - duplicate ID","Duplicate package ID - human check",IF($U92="","Add target sign date",IF($R92="Signed","Signed - retain package",IF($U92&lt;TODAY(),"Past target - human check",IF($X92&lt;&gt;"Ready for human review",IF($U92&lt;=TODAY()+Assumptions!$B$4,"Checklist due soon - human check","Complete checklist"),IF($Q92="Changes requested","Legal changes requested - human check",IF($Q92&lt;&gt;"Completed","Send for legal review",IF(OR($R92="Ready to sign",$R92="Scheduled"),"Ready for signing process","Review signing status")))))))))</f>
        <v/>
      </c>
    </row>
    <row r="93" ht="34" customHeight="1">
      <c r="A93" s="14" t="n"/>
      <c r="B93" s="14" t="n"/>
      <c r="C93" s="14" t="n"/>
      <c r="D93" s="15" t="n"/>
      <c r="E93" s="15" t="n"/>
      <c r="F93" s="16" t="n"/>
      <c r="G93" s="16" t="n"/>
      <c r="H93" s="17" t="n"/>
      <c r="I93" s="17" t="n"/>
      <c r="J93" s="17" t="n"/>
      <c r="K93" s="18" t="n"/>
      <c r="L93" s="18" t="n"/>
      <c r="M93" s="18" t="n"/>
      <c r="N93" s="18" t="n"/>
      <c r="O93" s="18" t="n"/>
      <c r="P93" s="18" t="n"/>
      <c r="Q93" s="18" t="n"/>
      <c r="R93" s="18" t="n"/>
      <c r="S93" s="18" t="n"/>
      <c r="T93" s="16" t="n"/>
      <c r="U93" s="16" t="n"/>
      <c r="V93" s="15" t="n"/>
      <c r="W93" s="11">
        <f>IF($A93="","",IF($H93="","",IFERROR(SUM($H93,$J93),"")))</f>
        <v/>
      </c>
      <c r="X93" s="19">
        <f>IF($A93="","",IF(COUNTIF($A$5:$A$104,$A93)&gt;1,"Needs check - duplicate ID",IF(OR($B93="",$C93="",$D93="",$F93="",$G93="",$H93="",$I93="",$J93="",$K93&lt;&gt;"Yes",$L93&lt;&gt;"Yes",$M93&lt;&gt;"Yes",$N93&lt;&gt;"Yes",$O93&lt;&gt;"Yes",$P93="",$P93="Incomplete",$Q93="",$R93="",$S93="",$T93="",$U93=""),"Needs check",IF($G93&lt;=$F93,"Needs check - dates","Ready for human review"))))</f>
        <v/>
      </c>
      <c r="Y93" s="7">
        <f>IF(OR($A93="",$U93="",$R93="Signed"),"",IFERROR($U93-TODAY(),""))</f>
        <v/>
      </c>
      <c r="Z93" s="19">
        <f>IF($A93="","",IF($X93="Needs check - duplicate ID","Duplicate package ID - human check",IF($U93="","Add target sign date",IF($R93="Signed","Signed - retain package",IF($U93&lt;TODAY(),"Past target - human check",IF($X93&lt;&gt;"Ready for human review",IF($U93&lt;=TODAY()+Assumptions!$B$4,"Checklist due soon - human check","Complete checklist"),IF($Q93="Changes requested","Legal changes requested - human check",IF($Q93&lt;&gt;"Completed","Send for legal review",IF(OR($R93="Ready to sign",$R93="Scheduled"),"Ready for signing process","Review signing status")))))))))</f>
        <v/>
      </c>
    </row>
    <row r="94" ht="34" customHeight="1">
      <c r="A94" s="14" t="n"/>
      <c r="B94" s="14" t="n"/>
      <c r="C94" s="14" t="n"/>
      <c r="D94" s="15" t="n"/>
      <c r="E94" s="15" t="n"/>
      <c r="F94" s="16" t="n"/>
      <c r="G94" s="16" t="n"/>
      <c r="H94" s="17" t="n"/>
      <c r="I94" s="17" t="n"/>
      <c r="J94" s="17" t="n"/>
      <c r="K94" s="18" t="n"/>
      <c r="L94" s="18" t="n"/>
      <c r="M94" s="18" t="n"/>
      <c r="N94" s="18" t="n"/>
      <c r="O94" s="18" t="n"/>
      <c r="P94" s="18" t="n"/>
      <c r="Q94" s="18" t="n"/>
      <c r="R94" s="18" t="n"/>
      <c r="S94" s="18" t="n"/>
      <c r="T94" s="16" t="n"/>
      <c r="U94" s="16" t="n"/>
      <c r="V94" s="15" t="n"/>
      <c r="W94" s="10">
        <f>IF($A94="","",IF($H94="","",IFERROR(SUM($H94,$J94),"")))</f>
        <v/>
      </c>
      <c r="X94" s="20">
        <f>IF($A94="","",IF(COUNTIF($A$5:$A$104,$A94)&gt;1,"Needs check - duplicate ID",IF(OR($B94="",$C94="",$D94="",$F94="",$G94="",$H94="",$I94="",$J94="",$K94&lt;&gt;"Yes",$L94&lt;&gt;"Yes",$M94&lt;&gt;"Yes",$N94&lt;&gt;"Yes",$O94&lt;&gt;"Yes",$P94="",$P94="Incomplete",$Q94="",$R94="",$S94="",$T94="",$U94=""),"Needs check",IF($G94&lt;=$F94,"Needs check - dates","Ready for human review"))))</f>
        <v/>
      </c>
      <c r="Y94" s="9">
        <f>IF(OR($A94="",$U94="",$R94="Signed"),"",IFERROR($U94-TODAY(),""))</f>
        <v/>
      </c>
      <c r="Z94" s="20">
        <f>IF($A94="","",IF($X94="Needs check - duplicate ID","Duplicate package ID - human check",IF($U94="","Add target sign date",IF($R94="Signed","Signed - retain package",IF($U94&lt;TODAY(),"Past target - human check",IF($X94&lt;&gt;"Ready for human review",IF($U94&lt;=TODAY()+Assumptions!$B$4,"Checklist due soon - human check","Complete checklist"),IF($Q94="Changes requested","Legal changes requested - human check",IF($Q94&lt;&gt;"Completed","Send for legal review",IF(OR($R94="Ready to sign",$R94="Scheduled"),"Ready for signing process","Review signing status")))))))))</f>
        <v/>
      </c>
    </row>
    <row r="95" ht="34" customHeight="1">
      <c r="A95" s="14" t="n"/>
      <c r="B95" s="14" t="n"/>
      <c r="C95" s="14" t="n"/>
      <c r="D95" s="15" t="n"/>
      <c r="E95" s="15" t="n"/>
      <c r="F95" s="16" t="n"/>
      <c r="G95" s="16" t="n"/>
      <c r="H95" s="17" t="n"/>
      <c r="I95" s="17" t="n"/>
      <c r="J95" s="17" t="n"/>
      <c r="K95" s="18" t="n"/>
      <c r="L95" s="18" t="n"/>
      <c r="M95" s="18" t="n"/>
      <c r="N95" s="18" t="n"/>
      <c r="O95" s="18" t="n"/>
      <c r="P95" s="18" t="n"/>
      <c r="Q95" s="18" t="n"/>
      <c r="R95" s="18" t="n"/>
      <c r="S95" s="18" t="n"/>
      <c r="T95" s="16" t="n"/>
      <c r="U95" s="16" t="n"/>
      <c r="V95" s="15" t="n"/>
      <c r="W95" s="11">
        <f>IF($A95="","",IF($H95="","",IFERROR(SUM($H95,$J95),"")))</f>
        <v/>
      </c>
      <c r="X95" s="19">
        <f>IF($A95="","",IF(COUNTIF($A$5:$A$104,$A95)&gt;1,"Needs check - duplicate ID",IF(OR($B95="",$C95="",$D95="",$F95="",$G95="",$H95="",$I95="",$J95="",$K95&lt;&gt;"Yes",$L95&lt;&gt;"Yes",$M95&lt;&gt;"Yes",$N95&lt;&gt;"Yes",$O95&lt;&gt;"Yes",$P95="",$P95="Incomplete",$Q95="",$R95="",$S95="",$T95="",$U95=""),"Needs check",IF($G95&lt;=$F95,"Needs check - dates","Ready for human review"))))</f>
        <v/>
      </c>
      <c r="Y95" s="7">
        <f>IF(OR($A95="",$U95="",$R95="Signed"),"",IFERROR($U95-TODAY(),""))</f>
        <v/>
      </c>
      <c r="Z95" s="19">
        <f>IF($A95="","",IF($X95="Needs check - duplicate ID","Duplicate package ID - human check",IF($U95="","Add target sign date",IF($R95="Signed","Signed - retain package",IF($U95&lt;TODAY(),"Past target - human check",IF($X95&lt;&gt;"Ready for human review",IF($U95&lt;=TODAY()+Assumptions!$B$4,"Checklist due soon - human check","Complete checklist"),IF($Q95="Changes requested","Legal changes requested - human check",IF($Q95&lt;&gt;"Completed","Send for legal review",IF(OR($R95="Ready to sign",$R95="Scheduled"),"Ready for signing process","Review signing status")))))))))</f>
        <v/>
      </c>
    </row>
    <row r="96" ht="34" customHeight="1">
      <c r="A96" s="14" t="n"/>
      <c r="B96" s="14" t="n"/>
      <c r="C96" s="14" t="n"/>
      <c r="D96" s="15" t="n"/>
      <c r="E96" s="15" t="n"/>
      <c r="F96" s="16" t="n"/>
      <c r="G96" s="16" t="n"/>
      <c r="H96" s="17" t="n"/>
      <c r="I96" s="17" t="n"/>
      <c r="J96" s="17" t="n"/>
      <c r="K96" s="18" t="n"/>
      <c r="L96" s="18" t="n"/>
      <c r="M96" s="18" t="n"/>
      <c r="N96" s="18" t="n"/>
      <c r="O96" s="18" t="n"/>
      <c r="P96" s="18" t="n"/>
      <c r="Q96" s="18" t="n"/>
      <c r="R96" s="18" t="n"/>
      <c r="S96" s="18" t="n"/>
      <c r="T96" s="16" t="n"/>
      <c r="U96" s="16" t="n"/>
      <c r="V96" s="15" t="n"/>
      <c r="W96" s="10">
        <f>IF($A96="","",IF($H96="","",IFERROR(SUM($H96,$J96),"")))</f>
        <v/>
      </c>
      <c r="X96" s="20">
        <f>IF($A96="","",IF(COUNTIF($A$5:$A$104,$A96)&gt;1,"Needs check - duplicate ID",IF(OR($B96="",$C96="",$D96="",$F96="",$G96="",$H96="",$I96="",$J96="",$K96&lt;&gt;"Yes",$L96&lt;&gt;"Yes",$M96&lt;&gt;"Yes",$N96&lt;&gt;"Yes",$O96&lt;&gt;"Yes",$P96="",$P96="Incomplete",$Q96="",$R96="",$S96="",$T96="",$U96=""),"Needs check",IF($G96&lt;=$F96,"Needs check - dates","Ready for human review"))))</f>
        <v/>
      </c>
      <c r="Y96" s="9">
        <f>IF(OR($A96="",$U96="",$R96="Signed"),"",IFERROR($U96-TODAY(),""))</f>
        <v/>
      </c>
      <c r="Z96" s="20">
        <f>IF($A96="","",IF($X96="Needs check - duplicate ID","Duplicate package ID - human check",IF($U96="","Add target sign date",IF($R96="Signed","Signed - retain package",IF($U96&lt;TODAY(),"Past target - human check",IF($X96&lt;&gt;"Ready for human review",IF($U96&lt;=TODAY()+Assumptions!$B$4,"Checklist due soon - human check","Complete checklist"),IF($Q96="Changes requested","Legal changes requested - human check",IF($Q96&lt;&gt;"Completed","Send for legal review",IF(OR($R96="Ready to sign",$R96="Scheduled"),"Ready for signing process","Review signing status")))))))))</f>
        <v/>
      </c>
    </row>
    <row r="97" ht="34" customHeight="1">
      <c r="A97" s="14" t="n"/>
      <c r="B97" s="14" t="n"/>
      <c r="C97" s="14" t="n"/>
      <c r="D97" s="15" t="n"/>
      <c r="E97" s="15" t="n"/>
      <c r="F97" s="16" t="n"/>
      <c r="G97" s="16" t="n"/>
      <c r="H97" s="17" t="n"/>
      <c r="I97" s="17" t="n"/>
      <c r="J97" s="17" t="n"/>
      <c r="K97" s="18" t="n"/>
      <c r="L97" s="18" t="n"/>
      <c r="M97" s="18" t="n"/>
      <c r="N97" s="18" t="n"/>
      <c r="O97" s="18" t="n"/>
      <c r="P97" s="18" t="n"/>
      <c r="Q97" s="18" t="n"/>
      <c r="R97" s="18" t="n"/>
      <c r="S97" s="18" t="n"/>
      <c r="T97" s="16" t="n"/>
      <c r="U97" s="16" t="n"/>
      <c r="V97" s="15" t="n"/>
      <c r="W97" s="11">
        <f>IF($A97="","",IF($H97="","",IFERROR(SUM($H97,$J97),"")))</f>
        <v/>
      </c>
      <c r="X97" s="19">
        <f>IF($A97="","",IF(COUNTIF($A$5:$A$104,$A97)&gt;1,"Needs check - duplicate ID",IF(OR($B97="",$C97="",$D97="",$F97="",$G97="",$H97="",$I97="",$J97="",$K97&lt;&gt;"Yes",$L97&lt;&gt;"Yes",$M97&lt;&gt;"Yes",$N97&lt;&gt;"Yes",$O97&lt;&gt;"Yes",$P97="",$P97="Incomplete",$Q97="",$R97="",$S97="",$T97="",$U97=""),"Needs check",IF($G97&lt;=$F97,"Needs check - dates","Ready for human review"))))</f>
        <v/>
      </c>
      <c r="Y97" s="7">
        <f>IF(OR($A97="",$U97="",$R97="Signed"),"",IFERROR($U97-TODAY(),""))</f>
        <v/>
      </c>
      <c r="Z97" s="19">
        <f>IF($A97="","",IF($X97="Needs check - duplicate ID","Duplicate package ID - human check",IF($U97="","Add target sign date",IF($R97="Signed","Signed - retain package",IF($U97&lt;TODAY(),"Past target - human check",IF($X97&lt;&gt;"Ready for human review",IF($U97&lt;=TODAY()+Assumptions!$B$4,"Checklist due soon - human check","Complete checklist"),IF($Q97="Changes requested","Legal changes requested - human check",IF($Q97&lt;&gt;"Completed","Send for legal review",IF(OR($R97="Ready to sign",$R97="Scheduled"),"Ready for signing process","Review signing status")))))))))</f>
        <v/>
      </c>
    </row>
    <row r="98" ht="34" customHeight="1">
      <c r="A98" s="14" t="n"/>
      <c r="B98" s="14" t="n"/>
      <c r="C98" s="14" t="n"/>
      <c r="D98" s="15" t="n"/>
      <c r="E98" s="15" t="n"/>
      <c r="F98" s="16" t="n"/>
      <c r="G98" s="16" t="n"/>
      <c r="H98" s="17" t="n"/>
      <c r="I98" s="17" t="n"/>
      <c r="J98" s="17" t="n"/>
      <c r="K98" s="18" t="n"/>
      <c r="L98" s="18" t="n"/>
      <c r="M98" s="18" t="n"/>
      <c r="N98" s="18" t="n"/>
      <c r="O98" s="18" t="n"/>
      <c r="P98" s="18" t="n"/>
      <c r="Q98" s="18" t="n"/>
      <c r="R98" s="18" t="n"/>
      <c r="S98" s="18" t="n"/>
      <c r="T98" s="16" t="n"/>
      <c r="U98" s="16" t="n"/>
      <c r="V98" s="15" t="n"/>
      <c r="W98" s="10">
        <f>IF($A98="","",IF($H98="","",IFERROR(SUM($H98,$J98),"")))</f>
        <v/>
      </c>
      <c r="X98" s="20">
        <f>IF($A98="","",IF(COUNTIF($A$5:$A$104,$A98)&gt;1,"Needs check - duplicate ID",IF(OR($B98="",$C98="",$D98="",$F98="",$G98="",$H98="",$I98="",$J98="",$K98&lt;&gt;"Yes",$L98&lt;&gt;"Yes",$M98&lt;&gt;"Yes",$N98&lt;&gt;"Yes",$O98&lt;&gt;"Yes",$P98="",$P98="Incomplete",$Q98="",$R98="",$S98="",$T98="",$U98=""),"Needs check",IF($G98&lt;=$F98,"Needs check - dates","Ready for human review"))))</f>
        <v/>
      </c>
      <c r="Y98" s="9">
        <f>IF(OR($A98="",$U98="",$R98="Signed"),"",IFERROR($U98-TODAY(),""))</f>
        <v/>
      </c>
      <c r="Z98" s="20">
        <f>IF($A98="","",IF($X98="Needs check - duplicate ID","Duplicate package ID - human check",IF($U98="","Add target sign date",IF($R98="Signed","Signed - retain package",IF($U98&lt;TODAY(),"Past target - human check",IF($X98&lt;&gt;"Ready for human review",IF($U98&lt;=TODAY()+Assumptions!$B$4,"Checklist due soon - human check","Complete checklist"),IF($Q98="Changes requested","Legal changes requested - human check",IF($Q98&lt;&gt;"Completed","Send for legal review",IF(OR($R98="Ready to sign",$R98="Scheduled"),"Ready for signing process","Review signing status")))))))))</f>
        <v/>
      </c>
    </row>
    <row r="99" ht="34" customHeight="1">
      <c r="A99" s="14" t="n"/>
      <c r="B99" s="14" t="n"/>
      <c r="C99" s="14" t="n"/>
      <c r="D99" s="15" t="n"/>
      <c r="E99" s="15" t="n"/>
      <c r="F99" s="16" t="n"/>
      <c r="G99" s="16" t="n"/>
      <c r="H99" s="17" t="n"/>
      <c r="I99" s="17" t="n"/>
      <c r="J99" s="17" t="n"/>
      <c r="K99" s="18" t="n"/>
      <c r="L99" s="18" t="n"/>
      <c r="M99" s="18" t="n"/>
      <c r="N99" s="18" t="n"/>
      <c r="O99" s="18" t="n"/>
      <c r="P99" s="18" t="n"/>
      <c r="Q99" s="18" t="n"/>
      <c r="R99" s="18" t="n"/>
      <c r="S99" s="18" t="n"/>
      <c r="T99" s="16" t="n"/>
      <c r="U99" s="16" t="n"/>
      <c r="V99" s="15" t="n"/>
      <c r="W99" s="11">
        <f>IF($A99="","",IF($H99="","",IFERROR(SUM($H99,$J99),"")))</f>
        <v/>
      </c>
      <c r="X99" s="19">
        <f>IF($A99="","",IF(COUNTIF($A$5:$A$104,$A99)&gt;1,"Needs check - duplicate ID",IF(OR($B99="",$C99="",$D99="",$F99="",$G99="",$H99="",$I99="",$J99="",$K99&lt;&gt;"Yes",$L99&lt;&gt;"Yes",$M99&lt;&gt;"Yes",$N99&lt;&gt;"Yes",$O99&lt;&gt;"Yes",$P99="",$P99="Incomplete",$Q99="",$R99="",$S99="",$T99="",$U99=""),"Needs check",IF($G99&lt;=$F99,"Needs check - dates","Ready for human review"))))</f>
        <v/>
      </c>
      <c r="Y99" s="7">
        <f>IF(OR($A99="",$U99="",$R99="Signed"),"",IFERROR($U99-TODAY(),""))</f>
        <v/>
      </c>
      <c r="Z99" s="19">
        <f>IF($A99="","",IF($X99="Needs check - duplicate ID","Duplicate package ID - human check",IF($U99="","Add target sign date",IF($R99="Signed","Signed - retain package",IF($U99&lt;TODAY(),"Past target - human check",IF($X99&lt;&gt;"Ready for human review",IF($U99&lt;=TODAY()+Assumptions!$B$4,"Checklist due soon - human check","Complete checklist"),IF($Q99="Changes requested","Legal changes requested - human check",IF($Q99&lt;&gt;"Completed","Send for legal review",IF(OR($R99="Ready to sign",$R99="Scheduled"),"Ready for signing process","Review signing status")))))))))</f>
        <v/>
      </c>
    </row>
    <row r="100" ht="34" customHeight="1">
      <c r="A100" s="14" t="n"/>
      <c r="B100" s="14" t="n"/>
      <c r="C100" s="14" t="n"/>
      <c r="D100" s="15" t="n"/>
      <c r="E100" s="15" t="n"/>
      <c r="F100" s="16" t="n"/>
      <c r="G100" s="16" t="n"/>
      <c r="H100" s="17" t="n"/>
      <c r="I100" s="17" t="n"/>
      <c r="J100" s="17" t="n"/>
      <c r="K100" s="18" t="n"/>
      <c r="L100" s="18" t="n"/>
      <c r="M100" s="18" t="n"/>
      <c r="N100" s="18" t="n"/>
      <c r="O100" s="18" t="n"/>
      <c r="P100" s="18" t="n"/>
      <c r="Q100" s="18" t="n"/>
      <c r="R100" s="18" t="n"/>
      <c r="S100" s="18" t="n"/>
      <c r="T100" s="16" t="n"/>
      <c r="U100" s="16" t="n"/>
      <c r="V100" s="15" t="n"/>
      <c r="W100" s="10">
        <f>IF($A100="","",IF($H100="","",IFERROR(SUM($H100,$J100),"")))</f>
        <v/>
      </c>
      <c r="X100" s="20">
        <f>IF($A100="","",IF(COUNTIF($A$5:$A$104,$A100)&gt;1,"Needs check - duplicate ID",IF(OR($B100="",$C100="",$D100="",$F100="",$G100="",$H100="",$I100="",$J100="",$K100&lt;&gt;"Yes",$L100&lt;&gt;"Yes",$M100&lt;&gt;"Yes",$N100&lt;&gt;"Yes",$O100&lt;&gt;"Yes",$P100="",$P100="Incomplete",$Q100="",$R100="",$S100="",$T100="",$U100=""),"Needs check",IF($G100&lt;=$F100,"Needs check - dates","Ready for human review"))))</f>
        <v/>
      </c>
      <c r="Y100" s="9">
        <f>IF(OR($A100="",$U100="",$R100="Signed"),"",IFERROR($U100-TODAY(),""))</f>
        <v/>
      </c>
      <c r="Z100" s="20">
        <f>IF($A100="","",IF($X100="Needs check - duplicate ID","Duplicate package ID - human check",IF($U100="","Add target sign date",IF($R100="Signed","Signed - retain package",IF($U100&lt;TODAY(),"Past target - human check",IF($X100&lt;&gt;"Ready for human review",IF($U100&lt;=TODAY()+Assumptions!$B$4,"Checklist due soon - human check","Complete checklist"),IF($Q100="Changes requested","Legal changes requested - human check",IF($Q100&lt;&gt;"Completed","Send for legal review",IF(OR($R100="Ready to sign",$R100="Scheduled"),"Ready for signing process","Review signing status")))))))))</f>
        <v/>
      </c>
    </row>
    <row r="101" ht="34" customHeight="1">
      <c r="A101" s="14" t="n"/>
      <c r="B101" s="14" t="n"/>
      <c r="C101" s="14" t="n"/>
      <c r="D101" s="15" t="n"/>
      <c r="E101" s="15" t="n"/>
      <c r="F101" s="16" t="n"/>
      <c r="G101" s="16" t="n"/>
      <c r="H101" s="17" t="n"/>
      <c r="I101" s="17" t="n"/>
      <c r="J101" s="17" t="n"/>
      <c r="K101" s="18" t="n"/>
      <c r="L101" s="18" t="n"/>
      <c r="M101" s="18" t="n"/>
      <c r="N101" s="18" t="n"/>
      <c r="O101" s="18" t="n"/>
      <c r="P101" s="18" t="n"/>
      <c r="Q101" s="18" t="n"/>
      <c r="R101" s="18" t="n"/>
      <c r="S101" s="18" t="n"/>
      <c r="T101" s="16" t="n"/>
      <c r="U101" s="16" t="n"/>
      <c r="V101" s="15" t="n"/>
      <c r="W101" s="11">
        <f>IF($A101="","",IF($H101="","",IFERROR(SUM($H101,$J101),"")))</f>
        <v/>
      </c>
      <c r="X101" s="19">
        <f>IF($A101="","",IF(COUNTIF($A$5:$A$104,$A101)&gt;1,"Needs check - duplicate ID",IF(OR($B101="",$C101="",$D101="",$F101="",$G101="",$H101="",$I101="",$J101="",$K101&lt;&gt;"Yes",$L101&lt;&gt;"Yes",$M101&lt;&gt;"Yes",$N101&lt;&gt;"Yes",$O101&lt;&gt;"Yes",$P101="",$P101="Incomplete",$Q101="",$R101="",$S101="",$T101="",$U101=""),"Needs check",IF($G101&lt;=$F101,"Needs check - dates","Ready for human review"))))</f>
        <v/>
      </c>
      <c r="Y101" s="7">
        <f>IF(OR($A101="",$U101="",$R101="Signed"),"",IFERROR($U101-TODAY(),""))</f>
        <v/>
      </c>
      <c r="Z101" s="19">
        <f>IF($A101="","",IF($X101="Needs check - duplicate ID","Duplicate package ID - human check",IF($U101="","Add target sign date",IF($R101="Signed","Signed - retain package",IF($U101&lt;TODAY(),"Past target - human check",IF($X101&lt;&gt;"Ready for human review",IF($U101&lt;=TODAY()+Assumptions!$B$4,"Checklist due soon - human check","Complete checklist"),IF($Q101="Changes requested","Legal changes requested - human check",IF($Q101&lt;&gt;"Completed","Send for legal review",IF(OR($R101="Ready to sign",$R101="Scheduled"),"Ready for signing process","Review signing status")))))))))</f>
        <v/>
      </c>
    </row>
    <row r="102" ht="34" customHeight="1">
      <c r="A102" s="14" t="n"/>
      <c r="B102" s="14" t="n"/>
      <c r="C102" s="14" t="n"/>
      <c r="D102" s="15" t="n"/>
      <c r="E102" s="15" t="n"/>
      <c r="F102" s="16" t="n"/>
      <c r="G102" s="16" t="n"/>
      <c r="H102" s="17" t="n"/>
      <c r="I102" s="17" t="n"/>
      <c r="J102" s="17" t="n"/>
      <c r="K102" s="18" t="n"/>
      <c r="L102" s="18" t="n"/>
      <c r="M102" s="18" t="n"/>
      <c r="N102" s="18" t="n"/>
      <c r="O102" s="18" t="n"/>
      <c r="P102" s="18" t="n"/>
      <c r="Q102" s="18" t="n"/>
      <c r="R102" s="18" t="n"/>
      <c r="S102" s="18" t="n"/>
      <c r="T102" s="16" t="n"/>
      <c r="U102" s="16" t="n"/>
      <c r="V102" s="15" t="n"/>
      <c r="W102" s="10">
        <f>IF($A102="","",IF($H102="","",IFERROR(SUM($H102,$J102),"")))</f>
        <v/>
      </c>
      <c r="X102" s="20">
        <f>IF($A102="","",IF(COUNTIF($A$5:$A$104,$A102)&gt;1,"Needs check - duplicate ID",IF(OR($B102="",$C102="",$D102="",$F102="",$G102="",$H102="",$I102="",$J102="",$K102&lt;&gt;"Yes",$L102&lt;&gt;"Yes",$M102&lt;&gt;"Yes",$N102&lt;&gt;"Yes",$O102&lt;&gt;"Yes",$P102="",$P102="Incomplete",$Q102="",$R102="",$S102="",$T102="",$U102=""),"Needs check",IF($G102&lt;=$F102,"Needs check - dates","Ready for human review"))))</f>
        <v/>
      </c>
      <c r="Y102" s="9">
        <f>IF(OR($A102="",$U102="",$R102="Signed"),"",IFERROR($U102-TODAY(),""))</f>
        <v/>
      </c>
      <c r="Z102" s="20">
        <f>IF($A102="","",IF($X102="Needs check - duplicate ID","Duplicate package ID - human check",IF($U102="","Add target sign date",IF($R102="Signed","Signed - retain package",IF($U102&lt;TODAY(),"Past target - human check",IF($X102&lt;&gt;"Ready for human review",IF($U102&lt;=TODAY()+Assumptions!$B$4,"Checklist due soon - human check","Complete checklist"),IF($Q102="Changes requested","Legal changes requested - human check",IF($Q102&lt;&gt;"Completed","Send for legal review",IF(OR($R102="Ready to sign",$R102="Scheduled"),"Ready for signing process","Review signing status")))))))))</f>
        <v/>
      </c>
    </row>
    <row r="103" ht="34" customHeight="1">
      <c r="A103" s="14" t="n"/>
      <c r="B103" s="14" t="n"/>
      <c r="C103" s="14" t="n"/>
      <c r="D103" s="15" t="n"/>
      <c r="E103" s="15" t="n"/>
      <c r="F103" s="16" t="n"/>
      <c r="G103" s="16" t="n"/>
      <c r="H103" s="17" t="n"/>
      <c r="I103" s="17" t="n"/>
      <c r="J103" s="17" t="n"/>
      <c r="K103" s="18" t="n"/>
      <c r="L103" s="18" t="n"/>
      <c r="M103" s="18" t="n"/>
      <c r="N103" s="18" t="n"/>
      <c r="O103" s="18" t="n"/>
      <c r="P103" s="18" t="n"/>
      <c r="Q103" s="18" t="n"/>
      <c r="R103" s="18" t="n"/>
      <c r="S103" s="18" t="n"/>
      <c r="T103" s="16" t="n"/>
      <c r="U103" s="16" t="n"/>
      <c r="V103" s="15" t="n"/>
      <c r="W103" s="11">
        <f>IF($A103="","",IF($H103="","",IFERROR(SUM($H103,$J103),"")))</f>
        <v/>
      </c>
      <c r="X103" s="19">
        <f>IF($A103="","",IF(COUNTIF($A$5:$A$104,$A103)&gt;1,"Needs check - duplicate ID",IF(OR($B103="",$C103="",$D103="",$F103="",$G103="",$H103="",$I103="",$J103="",$K103&lt;&gt;"Yes",$L103&lt;&gt;"Yes",$M103&lt;&gt;"Yes",$N103&lt;&gt;"Yes",$O103&lt;&gt;"Yes",$P103="",$P103="Incomplete",$Q103="",$R103="",$S103="",$T103="",$U103=""),"Needs check",IF($G103&lt;=$F103,"Needs check - dates","Ready for human review"))))</f>
        <v/>
      </c>
      <c r="Y103" s="7">
        <f>IF(OR($A103="",$U103="",$R103="Signed"),"",IFERROR($U103-TODAY(),""))</f>
        <v/>
      </c>
      <c r="Z103" s="19">
        <f>IF($A103="","",IF($X103="Needs check - duplicate ID","Duplicate package ID - human check",IF($U103="","Add target sign date",IF($R103="Signed","Signed - retain package",IF($U103&lt;TODAY(),"Past target - human check",IF($X103&lt;&gt;"Ready for human review",IF($U103&lt;=TODAY()+Assumptions!$B$4,"Checklist due soon - human check","Complete checklist"),IF($Q103="Changes requested","Legal changes requested - human check",IF($Q103&lt;&gt;"Completed","Send for legal review",IF(OR($R103="Ready to sign",$R103="Scheduled"),"Ready for signing process","Review signing status")))))))))</f>
        <v/>
      </c>
    </row>
    <row r="104" ht="34" customHeight="1">
      <c r="A104" s="14" t="n"/>
      <c r="B104" s="14" t="n"/>
      <c r="C104" s="14" t="n"/>
      <c r="D104" s="15" t="n"/>
      <c r="E104" s="15" t="n"/>
      <c r="F104" s="16" t="n"/>
      <c r="G104" s="16" t="n"/>
      <c r="H104" s="17" t="n"/>
      <c r="I104" s="17" t="n"/>
      <c r="J104" s="17" t="n"/>
      <c r="K104" s="18" t="n"/>
      <c r="L104" s="18" t="n"/>
      <c r="M104" s="18" t="n"/>
      <c r="N104" s="18" t="n"/>
      <c r="O104" s="18" t="n"/>
      <c r="P104" s="18" t="n"/>
      <c r="Q104" s="18" t="n"/>
      <c r="R104" s="18" t="n"/>
      <c r="S104" s="18" t="n"/>
      <c r="T104" s="16" t="n"/>
      <c r="U104" s="16" t="n"/>
      <c r="V104" s="15" t="n"/>
      <c r="W104" s="10">
        <f>IF($A104="","",IF($H104="","",IFERROR(SUM($H104,$J104),"")))</f>
        <v/>
      </c>
      <c r="X104" s="20">
        <f>IF($A104="","",IF(COUNTIF($A$5:$A$104,$A104)&gt;1,"Needs check - duplicate ID",IF(OR($B104="",$C104="",$D104="",$F104="",$G104="",$H104="",$I104="",$J104="",$K104&lt;&gt;"Yes",$L104&lt;&gt;"Yes",$M104&lt;&gt;"Yes",$N104&lt;&gt;"Yes",$O104&lt;&gt;"Yes",$P104="",$P104="Incomplete",$Q104="",$R104="",$S104="",$T104="",$U104=""),"Needs check",IF($G104&lt;=$F104,"Needs check - dates","Ready for human review"))))</f>
        <v/>
      </c>
      <c r="Y104" s="9">
        <f>IF(OR($A104="",$U104="",$R104="Signed"),"",IFERROR($U104-TODAY(),""))</f>
        <v/>
      </c>
      <c r="Z104" s="20">
        <f>IF($A104="","",IF($X104="Needs check - duplicate ID","Duplicate package ID - human check",IF($U104="","Add target sign date",IF($R104="Signed","Signed - retain package",IF($U104&lt;TODAY(),"Past target - human check",IF($X104&lt;&gt;"Ready for human review",IF($U104&lt;=TODAY()+Assumptions!$B$4,"Checklist due soon - human check","Complete checklist"),IF($Q104="Changes requested","Legal changes requested - human check",IF($Q104&lt;&gt;"Completed","Send for legal review",IF(OR($R104="Ready to sign",$R104="Scheduled"),"Ready for signing process","Review signing status")))))))))</f>
        <v/>
      </c>
    </row>
  </sheetData>
  <autoFilter ref="A4:Z104"/>
  <mergeCells count="1">
    <mergeCell ref="A1:Z1"/>
  </mergeCells>
  <conditionalFormatting sqref="X5:X104">
    <cfRule type="expression" priority="1" dxfId="0">
      <formula>AND($A5&lt;&gt;"",$X5="Ready for human review")</formula>
    </cfRule>
    <cfRule type="expression" priority="2" dxfId="1">
      <formula>AND($A5&lt;&gt;"",LEFT($X5,11)="Needs check")</formula>
    </cfRule>
  </conditionalFormatting>
  <conditionalFormatting sqref="Y5:Y104">
    <cfRule type="expression" priority="3" dxfId="1">
      <formula>AND(ISNUMBER($Y5),$Y5&lt;0)</formula>
    </cfRule>
  </conditionalFormatting>
  <conditionalFormatting sqref="Z5:Z104">
    <cfRule type="expression" priority="4" dxfId="1">
      <formula>AND($A5&lt;&gt;"",ISNUMBER(SEARCH("human check",$Z5)))</formula>
    </cfRule>
    <cfRule type="expression" priority="5" dxfId="0">
      <formula>$Z5="Ready for signing process"</formula>
    </cfRule>
  </conditionalFormatting>
  <conditionalFormatting sqref="R5:R104">
    <cfRule type="expression" priority="6" dxfId="0">
      <formula>$R5="Signed"</formula>
    </cfRule>
  </conditionalFormatting>
  <dataValidations count="7">
    <dataValidation sqref="F5:G104 T5:U104" showDropDown="0" showInputMessage="1" showErrorMessage="1" allowBlank="0" errorTitle="Date outside planning range" error="Enter a date within the editable planning range on the Assumptions sheet." promptTitle="Planning date" prompt="Use MM/DD/YYYY within the editable planning range." type="date" operator="between">
      <formula1>=Assumptions!$B$5</formula1>
      <formula2>=Assumptions!$B$6</formula2>
    </dataValidation>
    <dataValidation sqref="H5:J104" showDropDown="0" showInputMessage="1" showErrorMessage="1" allowBlank="0" errorTitle="Amount outside entry limit" error="Enter a nonnegative dollar amount within the editable entry limit." promptTitle="Dollar amount" prompt="Enter dollars and cents. Use 0.00 when the approved amount is zero." type="decimal" operator="between">
      <formula1>0</formula1>
      <formula2>=Assumptions!$B$7</formula2>
    </dataValidation>
    <dataValidation sqref="K5:O104" showDropDown="0" showInputMessage="0" showErrorMessage="1" allowBlank="0" errorTitle="Invalid confirmation" error="Select Yes or No from the list." type="list">
      <formula1>=Assumptions!$E$4:$E$5</formula1>
    </dataValidation>
    <dataValidation sqref="P5:P104" showDropDown="0" showInputMessage="0" showErrorMessage="1" allowBlank="0" errorTitle="Invalid attachment status" error="Select a listed attachment status." type="list">
      <formula1>=Assumptions!$F$4:$F$6</formula1>
    </dataValidation>
    <dataValidation sqref="Q5:Q104" showDropDown="0" showInputMessage="0" showErrorMessage="1" allowBlank="0" errorTitle="Invalid legal review status" error="Select a listed legal review status." type="list">
      <formula1>=Assumptions!$G$4:$G$7</formula1>
    </dataValidation>
    <dataValidation sqref="R5:R104" showDropDown="0" showInputMessage="0" showErrorMessage="1" allowBlank="0" errorTitle="Invalid signing status" error="Select a listed signing status." type="list">
      <formula1>=Assumptions!$H$4:$H$8</formula1>
    </dataValidation>
    <dataValidation sqref="S5:S104" showDropDown="0" showInputMessage="0" showErrorMessage="1" allowBlank="0" errorTitle="Invalid responsible role" error="Select a listed responsible role." type="list">
      <formula1>=Assumptions!$I$4:$I$8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I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8" customWidth="1" min="3" max="3"/>
    <col width="3" customWidth="1" min="4" max="4"/>
    <col width="22" customWidth="1" min="5" max="5"/>
    <col width="22" customWidth="1" min="6" max="6"/>
    <col width="23" customWidth="1" min="7" max="7"/>
    <col width="20" customWidth="1" min="8" max="8"/>
    <col width="22" customWidth="1" min="9" max="9"/>
  </cols>
  <sheetData>
    <row r="1" ht="28" customHeight="1">
      <c r="A1" s="1" t="inlineStr">
        <is>
          <t>Lease Preparation Assumptions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/>
    <row r="3" ht="32" customHeight="1">
      <c r="A3" s="5" t="inlineStr">
        <is>
          <t>Parameter</t>
        </is>
      </c>
      <c r="B3" s="5" t="inlineStr">
        <is>
          <t>Editable Value</t>
        </is>
      </c>
      <c r="C3" s="5" t="inlineStr">
        <is>
          <t>Use</t>
        </is>
      </c>
      <c r="E3" s="5" t="inlineStr">
        <is>
          <t>Confirmation Choices</t>
        </is>
      </c>
      <c r="F3" s="5" t="inlineStr">
        <is>
          <t>Attachment Status</t>
        </is>
      </c>
      <c r="G3" s="5" t="inlineStr">
        <is>
          <t>Legal Review Status</t>
        </is>
      </c>
      <c r="H3" s="5" t="inlineStr">
        <is>
          <t>Signing Status</t>
        </is>
      </c>
      <c r="I3" s="5" t="inlineStr">
        <is>
          <t>Responsible Role</t>
        </is>
      </c>
    </row>
    <row r="4">
      <c r="A4" s="8" t="inlineStr">
        <is>
          <t>Warning window (days)</t>
        </is>
      </c>
      <c r="B4" s="21" t="n">
        <v>7</v>
      </c>
      <c r="C4" s="8" t="inlineStr">
        <is>
          <t>Highlights unsigned targets due within this many calendar days.</t>
        </is>
      </c>
      <c r="E4" s="14" t="inlineStr">
        <is>
          <t>Yes</t>
        </is>
      </c>
      <c r="F4" s="14" t="inlineStr">
        <is>
          <t>Complete</t>
        </is>
      </c>
      <c r="G4" s="14" t="inlineStr">
        <is>
          <t>Not started</t>
        </is>
      </c>
      <c r="H4" s="14" t="inlineStr">
        <is>
          <t>Drafting</t>
        </is>
      </c>
      <c r="I4" s="14" t="inlineStr">
        <is>
          <t>Leasing team</t>
        </is>
      </c>
    </row>
    <row r="5">
      <c r="A5" s="6" t="inlineStr">
        <is>
          <t>Earliest planning date</t>
        </is>
      </c>
      <c r="B5" s="22" t="n">
        <v>45658</v>
      </c>
      <c r="C5" s="6" t="inlineStr">
        <is>
          <t>Lower date-entry boundary for lease and target dates.</t>
        </is>
      </c>
      <c r="E5" s="14" t="inlineStr">
        <is>
          <t>No</t>
        </is>
      </c>
      <c r="F5" s="14" t="inlineStr">
        <is>
          <t>Incomplete</t>
        </is>
      </c>
      <c r="G5" s="14" t="inlineStr">
        <is>
          <t>In review</t>
        </is>
      </c>
      <c r="H5" s="14" t="inlineStr">
        <is>
          <t>Ready to sign</t>
        </is>
      </c>
      <c r="I5" s="14" t="inlineStr">
        <is>
          <t>Property manager</t>
        </is>
      </c>
    </row>
    <row r="6">
      <c r="A6" s="8" t="inlineStr">
        <is>
          <t>Latest planning date</t>
        </is>
      </c>
      <c r="B6" s="22" t="n">
        <v>48213</v>
      </c>
      <c r="C6" s="8" t="inlineStr">
        <is>
          <t>Upper date-entry boundary for lease and target dates.</t>
        </is>
      </c>
      <c r="E6" s="23" t="n"/>
      <c r="F6" s="14" t="inlineStr">
        <is>
          <t>Not applicable</t>
        </is>
      </c>
      <c r="G6" s="14" t="inlineStr">
        <is>
          <t>Changes requested</t>
        </is>
      </c>
      <c r="H6" s="14" t="inlineStr">
        <is>
          <t>Scheduled</t>
        </is>
      </c>
      <c r="I6" s="14" t="inlineStr">
        <is>
          <t>Owner review</t>
        </is>
      </c>
    </row>
    <row r="7">
      <c r="A7" s="6" t="inlineStr">
        <is>
          <t>Maximum entered charge</t>
        </is>
      </c>
      <c r="B7" s="24" t="n">
        <v>25000</v>
      </c>
      <c r="C7" s="6" t="inlineStr">
        <is>
          <t>Data-entry ceiling only; edit it for the portfolio's review process.</t>
        </is>
      </c>
      <c r="E7" s="25" t="n"/>
      <c r="F7" s="25" t="n"/>
      <c r="G7" s="14" t="inlineStr">
        <is>
          <t>Completed</t>
        </is>
      </c>
      <c r="H7" s="14" t="inlineStr">
        <is>
          <t>Signed</t>
        </is>
      </c>
      <c r="I7" s="14" t="inlineStr">
        <is>
          <t>Outside counsel</t>
        </is>
      </c>
    </row>
    <row r="8">
      <c r="E8" s="23" t="n"/>
      <c r="F8" s="23" t="n"/>
      <c r="G8" s="23" t="n"/>
      <c r="H8" s="14" t="inlineStr">
        <is>
          <t>On hold</t>
        </is>
      </c>
      <c r="I8" s="14" t="inlineStr">
        <is>
          <t>Resident follow-up</t>
        </is>
      </c>
    </row>
    <row r="9"/>
    <row r="10" ht="44" customHeight="1">
      <c r="A10" s="26" t="inlineStr">
        <is>
          <t>Workflow note</t>
        </is>
      </c>
      <c r="B10" s="19" t="inlineStr">
        <is>
          <t>Editable limits and choice lists are planning controls. A human should review the lease package before legal review or signing.</t>
        </is>
      </c>
    </row>
  </sheetData>
  <autoFilter ref="A3:C7"/>
  <mergeCells count="1">
    <mergeCell ref="A1:I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2026-09-10T09:27:55Z</dcterms:created>
  <dcterms:modified xmlns:dcterms="http://purl.org/dc/terms/" xmlns:xsi="http://www.w3.org/2001/XMLSchema-instance" xsi:type="dcterms:W3CDTF">2026-09-10T09:27:56+00:00Z</dcterms:modified>
</cp:coreProperties>
</file>