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Inquiry Log" sheetId="2" state="visible" r:id="rId2"/>
    <sheet xmlns:r="http://schemas.openxmlformats.org/officeDocument/2006/relationships" name="Assumptions" sheetId="3" state="visible" r:id="rId3"/>
  </sheets>
  <definedNames>
    <definedName name="_xlnm._FilterDatabase" localSheetId="1" hidden="1">'Inquiry Log'!$A$4:$S$104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1">
    <numFmt numFmtId="164" formatCode="mm/dd/yyyy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i val="1"/>
      <color rgb="004C625D"/>
      <sz val="10"/>
    </font>
    <font>
      <name val="Calibri"/>
      <b val="1"/>
      <color rgb="00FFFFFF"/>
      <sz val="10"/>
    </font>
    <font>
      <name val="Calibri"/>
      <color rgb="001F2D33"/>
      <sz val="10"/>
    </font>
    <font>
      <name val="Calibri"/>
      <b val="1"/>
      <color rgb="00183B4E"/>
      <sz val="14"/>
    </font>
  </fonts>
  <fills count="7">
    <fill>
      <patternFill/>
    </fill>
    <fill>
      <patternFill patternType="gray125"/>
    </fill>
    <fill>
      <patternFill patternType="solid">
        <fgColor rgb="00183B4E"/>
      </patternFill>
    </fill>
    <fill>
      <patternFill patternType="solid">
        <fgColor rgb="00D56A4A"/>
      </patternFill>
    </fill>
    <fill>
      <patternFill patternType="solid">
        <fgColor rgb="00F5F8F6"/>
      </patternFill>
    </fill>
    <fill>
      <patternFill patternType="solid">
        <fgColor rgb="00FFF1C9"/>
      </patternFill>
    </fill>
    <fill>
      <patternFill patternType="solid">
        <fgColor rgb="00FFFFFF"/>
      </patternFill>
    </fill>
  </fills>
  <borders count="6">
    <border>
      <left/>
      <right/>
      <top/>
      <bottom/>
      <diagonal/>
    </border>
    <border>
      <left style="thin">
        <color rgb="00C9D7D2"/>
      </left>
      <right style="thin">
        <color rgb="00C9D7D2"/>
      </right>
      <top style="thin">
        <color rgb="00C9D7D2"/>
      </top>
      <bottom style="thin">
        <color rgb="00C9D7D2"/>
      </bottom>
    </border>
    <border>
      <left/>
      <right/>
      <top style="thin">
        <color rgb="00C9D7D2"/>
      </top>
      <bottom/>
      <diagonal/>
    </border>
    <border>
      <left/>
      <right style="thin">
        <color rgb="00C9D7D2"/>
      </right>
      <top style="thin">
        <color rgb="00C9D7D2"/>
      </top>
      <bottom/>
      <diagonal/>
    </border>
    <border>
      <left/>
      <right/>
      <top style="thin">
        <color rgb="00C9D7D2"/>
      </top>
      <bottom style="thin">
        <color rgb="00C9D7D2"/>
      </bottom>
      <diagonal/>
    </border>
    <border>
      <left/>
      <right style="thin">
        <color rgb="00C9D7D2"/>
      </right>
      <top style="thin">
        <color rgb="00C9D7D2"/>
      </top>
      <bottom style="thin">
        <color rgb="00C9D7D2"/>
      </bottom>
      <diagonal/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0" fillId="2" borderId="1" pivotButton="0" quotePrefix="0" xfId="0"/>
    <xf numFmtId="0" fontId="3" fillId="3" borderId="1" applyAlignment="1" pivotButton="0" quotePrefix="0" xfId="0">
      <alignment horizontal="left" vertical="center"/>
    </xf>
    <xf numFmtId="1" fontId="5" fillId="6" borderId="1" applyAlignment="1" pivotButton="0" quotePrefix="0" xfId="0">
      <alignment horizontal="center" vertical="center"/>
    </xf>
    <xf numFmtId="2" fontId="5" fillId="6" borderId="1" applyAlignment="1" pivotButton="0" quotePrefix="0" xfId="0">
      <alignment horizontal="center" vertical="center"/>
    </xf>
    <xf numFmtId="0" fontId="3" fillId="2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left" vertical="center"/>
    </xf>
    <xf numFmtId="1" fontId="4" fillId="6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left" vertical="center"/>
    </xf>
    <xf numFmtId="1" fontId="4" fillId="4" borderId="1" applyAlignment="1" pivotButton="0" quotePrefix="0" xfId="0">
      <alignment horizontal="center" vertical="center"/>
    </xf>
    <xf numFmtId="0" fontId="2" fillId="0" borderId="0" applyAlignment="1" pivotButton="0" quotePrefix="0" xfId="0">
      <alignment horizontal="left" vertical="center"/>
    </xf>
    <xf numFmtId="0" fontId="4" fillId="5" borderId="1" applyAlignment="1" pivotButton="0" quotePrefix="0" xfId="0">
      <alignment horizontal="left" vertical="top" wrapText="1"/>
    </xf>
    <xf numFmtId="164" fontId="4" fillId="5" borderId="1" applyAlignment="1" pivotButton="0" quotePrefix="0" xfId="0">
      <alignment horizontal="center" vertical="center"/>
    </xf>
    <xf numFmtId="18" fontId="4" fillId="5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center" vertical="center"/>
    </xf>
    <xf numFmtId="2" fontId="4" fillId="6" borderId="1" applyAlignment="1" pivotButton="0" quotePrefix="0" xfId="0">
      <alignment horizontal="center" vertical="center"/>
    </xf>
    <xf numFmtId="0" fontId="4" fillId="6" borderId="1" applyAlignment="1" pivotButton="0" quotePrefix="0" xfId="0">
      <alignment horizontal="left" vertical="top" wrapText="1"/>
    </xf>
    <xf numFmtId="2" fontId="4" fillId="4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left" vertical="top" wrapText="1"/>
    </xf>
    <xf numFmtId="0" fontId="2" fillId="0" borderId="0" applyAlignment="1" pivotButton="0" quotePrefix="0" xfId="0">
      <alignment horizontal="left" vertical="top" wrapText="1"/>
    </xf>
    <xf numFmtId="0" fontId="3" fillId="3" borderId="1" applyAlignment="1" pivotButton="0" quotePrefix="0" xfId="0">
      <alignment horizontal="center" vertical="center" wrapText="1"/>
    </xf>
    <xf numFmtId="2" fontId="4" fillId="5" borderId="1" applyAlignment="1" pivotButton="0" quotePrefix="0" xfId="0">
      <alignment horizontal="left" vertical="top" wrapText="1"/>
    </xf>
    <xf numFmtId="2" fontId="4" fillId="5" borderId="1" applyAlignment="1" pivotButton="0" quotePrefix="0" xfId="0">
      <alignment horizontal="center" vertical="center"/>
    </xf>
    <xf numFmtId="0" fontId="0" fillId="0" borderId="4" pivotButton="0" quotePrefix="0" xfId="0"/>
    <xf numFmtId="0" fontId="0" fillId="0" borderId="5" pivotButton="0" quotePrefix="0" xfId="0"/>
    <xf numFmtId="164" fontId="4" fillId="5" borderId="1" applyAlignment="1" pivotButton="0" quotePrefix="0" xfId="0">
      <alignment horizontal="center" vertical="center"/>
    </xf>
  </cellXfs>
  <cellStyles count="1">
    <cellStyle name="Normal" xfId="0" builtinId="0" hidden="0"/>
  </cellStyles>
  <dxfs count="2">
    <dxf>
      <font>
        <name val="Calibri"/>
        <b val="1"/>
        <color rgb="00FFFFFF"/>
        <sz val="10"/>
      </font>
      <fill>
        <patternFill patternType="solid">
          <fgColor rgb="00B84A3A"/>
        </patternFill>
      </fill>
    </dxf>
    <dxf>
      <font>
        <name val="Calibri"/>
        <b val="1"/>
        <color rgb="00FFFFFF"/>
        <sz val="10"/>
      </font>
      <fill>
        <patternFill patternType="solid">
          <fgColor rgb="002F7A68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Inquiries by Source</a:t>
            </a:r>
          </a:p>
        </rich>
      </tx>
    </title>
    <plotArea>
      <barChart>
        <barDir val="bar"/>
        <grouping val="clustered"/>
        <varyColors val="0"/>
        <ser>
          <idx val="0"/>
          <order val="0"/>
          <tx>
            <strRef>
              <f>'Summary'!B10</f>
            </strRef>
          </tx>
          <spPr>
            <a:solidFill xmlns:a="http://schemas.openxmlformats.org/drawingml/2006/main">
              <a:srgbClr val="2F7A68"/>
            </a:solidFill>
            <a:ln xmlns:a="http://schemas.openxmlformats.org/drawingml/2006/main">
              <a:solidFill>
                <a:srgbClr val="2F7A68"/>
              </a:solidFill>
              <a:prstDash val="solid"/>
            </a:ln>
          </spPr>
          <cat>
            <numRef>
              <f>'Summary'!$A$11:$A$18</f>
            </numRef>
          </cat>
          <val>
            <numRef>
              <f>'Summary'!$B$11:$B$18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Count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Source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6</col>
      <colOff>0</colOff>
      <row>2</row>
      <rowOff>0</rowOff>
    </from>
    <ext cx="3780000" cy="23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18"/>
  <sheetViews>
    <sheetView showGridLines="0" zoomScale="9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5" customWidth="1" min="1" max="1"/>
    <col width="15" customWidth="1" min="2" max="2"/>
    <col width="3" customWidth="1" min="3" max="3"/>
    <col width="27" customWidth="1" min="4" max="4"/>
    <col width="15" customWidth="1" min="5" max="5"/>
    <col width="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</cols>
  <sheetData>
    <row r="1" ht="28" customHeight="1">
      <c r="A1" s="1" t="inlineStr">
        <is>
          <t>Rental Inquiry Log Summary</t>
        </is>
      </c>
      <c r="B1" s="24" t="n"/>
      <c r="C1" s="24" t="n"/>
      <c r="D1" s="24" t="n"/>
      <c r="E1" s="24" t="n"/>
      <c r="F1" s="24" t="n"/>
      <c r="G1" s="24" t="n"/>
      <c r="H1" s="24" t="n"/>
      <c r="I1" s="24" t="n"/>
      <c r="J1" s="24" t="n"/>
      <c r="K1" s="24" t="n"/>
      <c r="L1" s="25" t="n"/>
    </row>
    <row r="2"/>
    <row r="3" ht="27" customHeight="1">
      <c r="A3" s="3" t="inlineStr">
        <is>
          <t>Total inquiries</t>
        </is>
      </c>
      <c r="B3" s="4">
        <f>COUNTIF('Inquiry Log'!$A$5:$A$104,"&lt;&gt;")</f>
        <v/>
      </c>
      <c r="D3" s="3" t="inlineStr">
        <is>
          <t>Average response hours</t>
        </is>
      </c>
      <c r="E3" s="5">
        <f>IFERROR(AVERAGE('Inquiry Log'!$L$5:$L$104),"")</f>
        <v/>
      </c>
    </row>
    <row r="4" ht="27" customHeight="1">
      <c r="A4" s="3" t="inlineStr">
        <is>
          <t>Open inquiries</t>
        </is>
      </c>
      <c r="B4" s="4">
        <f>COUNTIFS('Inquiry Log'!$A$5:$A$104,"&lt;&gt;",'Inquiry Log'!$O$5:$O$104,"&lt;&gt;Closed*")</f>
        <v/>
      </c>
      <c r="D4" s="3" t="inlineStr">
        <is>
          <t>Inquiries in last 30 days</t>
        </is>
      </c>
      <c r="E4" s="4">
        <f>COUNTIFS('Inquiry Log'!$B$5:$B$104,"&gt;="&amp;TODAY()-29,'Inquiry Log'!$B$5:$B$104,"&lt;="&amp;TODAY())</f>
        <v/>
      </c>
    </row>
    <row r="5" ht="27" customHeight="1">
      <c r="A5" s="3" t="inlineStr">
        <is>
          <t>Missing first response</t>
        </is>
      </c>
      <c r="B5" s="4">
        <f>COUNTIFS('Inquiry Log'!$A$5:$A$104,"&lt;&gt;",'Inquiry Log'!$J$5:$J$104,"")</f>
        <v/>
      </c>
      <c r="D5" s="3" t="inlineStr">
        <is>
          <t>Overdue next actions</t>
        </is>
      </c>
      <c r="E5" s="4">
        <f>COUNTIF('Inquiry Log'!$R$5:$R$104,"Human check: overdue")</f>
        <v/>
      </c>
    </row>
    <row r="6" ht="27" customHeight="1">
      <c r="A6" s="3" t="inlineStr">
        <is>
          <t>Over response target</t>
        </is>
      </c>
      <c r="B6" s="4">
        <f>COUNTIF('Inquiry Log'!$N$5:$N$104,"Human check: over target")</f>
        <v/>
      </c>
      <c r="D6" s="3" t="inlineStr">
        <is>
          <t>Next actions due today</t>
        </is>
      </c>
      <c r="E6" s="4">
        <f>COUNTIF('Inquiry Log'!$R$5:$R$104,"Due today")</f>
        <v/>
      </c>
    </row>
    <row r="7"/>
    <row r="8"/>
    <row r="9"/>
    <row r="10" ht="23" customHeight="1">
      <c r="A10" s="6" t="inlineStr">
        <is>
          <t>Source</t>
        </is>
      </c>
      <c r="B10" s="6" t="inlineStr">
        <is>
          <t>Inquiry Count</t>
        </is>
      </c>
      <c r="D10" s="6" t="inlineStr">
        <is>
          <t>Status</t>
        </is>
      </c>
      <c r="E10" s="6" t="inlineStr">
        <is>
          <t>Inquiry Count</t>
        </is>
      </c>
    </row>
    <row r="11" ht="23" customHeight="1">
      <c r="A11" s="7">
        <f>Assumptions!D4</f>
        <v/>
      </c>
      <c r="B11" s="8">
        <f>IF(Assumptions!D4="","",COUNTIF('Inquiry Log'!$G$5:$G$104,Assumptions!D4))</f>
        <v/>
      </c>
      <c r="D11" s="7">
        <f>Assumptions!A4</f>
        <v/>
      </c>
      <c r="E11" s="8">
        <f>IF(Assumptions!A4="","",COUNTIF('Inquiry Log'!$O$5:$O$104,Assumptions!A4))</f>
        <v/>
      </c>
    </row>
    <row r="12" ht="23" customHeight="1">
      <c r="A12" s="9">
        <f>Assumptions!D5</f>
        <v/>
      </c>
      <c r="B12" s="10">
        <f>IF(Assumptions!D5="","",COUNTIF('Inquiry Log'!$G$5:$G$104,Assumptions!D5))</f>
        <v/>
      </c>
      <c r="D12" s="9">
        <f>Assumptions!A5</f>
        <v/>
      </c>
      <c r="E12" s="10">
        <f>IF(Assumptions!A5="","",COUNTIF('Inquiry Log'!$O$5:$O$104,Assumptions!A5))</f>
        <v/>
      </c>
    </row>
    <row r="13" ht="23" customHeight="1">
      <c r="A13" s="7">
        <f>Assumptions!D6</f>
        <v/>
      </c>
      <c r="B13" s="8">
        <f>IF(Assumptions!D6="","",COUNTIF('Inquiry Log'!$G$5:$G$104,Assumptions!D6))</f>
        <v/>
      </c>
      <c r="D13" s="7">
        <f>Assumptions!A6</f>
        <v/>
      </c>
      <c r="E13" s="8">
        <f>IF(Assumptions!A6="","",COUNTIF('Inquiry Log'!$O$5:$O$104,Assumptions!A6))</f>
        <v/>
      </c>
    </row>
    <row r="14" ht="23" customHeight="1">
      <c r="A14" s="9">
        <f>Assumptions!D7</f>
        <v/>
      </c>
      <c r="B14" s="10">
        <f>IF(Assumptions!D7="","",COUNTIF('Inquiry Log'!$G$5:$G$104,Assumptions!D7))</f>
        <v/>
      </c>
      <c r="D14" s="9">
        <f>Assumptions!A7</f>
        <v/>
      </c>
      <c r="E14" s="10">
        <f>IF(Assumptions!A7="","",COUNTIF('Inquiry Log'!$O$5:$O$104,Assumptions!A7))</f>
        <v/>
      </c>
    </row>
    <row r="15" ht="23" customHeight="1">
      <c r="A15" s="7">
        <f>Assumptions!D8</f>
        <v/>
      </c>
      <c r="B15" s="8">
        <f>IF(Assumptions!D8="","",COUNTIF('Inquiry Log'!$G$5:$G$104,Assumptions!D8))</f>
        <v/>
      </c>
      <c r="D15" s="7">
        <f>Assumptions!A8</f>
        <v/>
      </c>
      <c r="E15" s="8">
        <f>IF(Assumptions!A8="","",COUNTIF('Inquiry Log'!$O$5:$O$104,Assumptions!A8))</f>
        <v/>
      </c>
    </row>
    <row r="16" ht="23" customHeight="1">
      <c r="A16" s="9">
        <f>Assumptions!D9</f>
        <v/>
      </c>
      <c r="B16" s="10">
        <f>IF(Assumptions!D9="","",COUNTIF('Inquiry Log'!$G$5:$G$104,Assumptions!D9))</f>
        <v/>
      </c>
      <c r="D16" s="9">
        <f>Assumptions!A9</f>
        <v/>
      </c>
      <c r="E16" s="10">
        <f>IF(Assumptions!A9="","",COUNTIF('Inquiry Log'!$O$5:$O$104,Assumptions!A9))</f>
        <v/>
      </c>
    </row>
    <row r="17" ht="23" customHeight="1">
      <c r="A17" s="7">
        <f>Assumptions!D10</f>
        <v/>
      </c>
      <c r="B17" s="8">
        <f>IF(Assumptions!D10="","",COUNTIF('Inquiry Log'!$G$5:$G$104,Assumptions!D10))</f>
        <v/>
      </c>
      <c r="D17" s="7">
        <f>Assumptions!A10</f>
        <v/>
      </c>
      <c r="E17" s="8">
        <f>IF(Assumptions!A10="","",COUNTIF('Inquiry Log'!$O$5:$O$104,Assumptions!A10))</f>
        <v/>
      </c>
    </row>
    <row r="18" ht="23" customHeight="1">
      <c r="A18" s="9">
        <f>Assumptions!D11</f>
        <v/>
      </c>
      <c r="B18" s="10">
        <f>IF(Assumptions!D11="","",COUNTIF('Inquiry Log'!$G$5:$G$104,Assumptions!D11))</f>
        <v/>
      </c>
      <c r="D18" s="9">
        <f>Assumptions!A11</f>
        <v/>
      </c>
      <c r="E18" s="10">
        <f>IF(Assumptions!A11="","",COUNTIF('Inquiry Log'!$O$5:$O$104,Assumptions!A11))</f>
        <v/>
      </c>
    </row>
  </sheetData>
  <mergeCells count="1">
    <mergeCell ref="A1:L1"/>
  </mergeCells>
  <conditionalFormatting sqref="B5:B6">
    <cfRule type="expression" priority="1" dxfId="0">
      <formula>B5&gt;0</formula>
    </cfRule>
  </conditionalFormatting>
  <conditionalFormatting sqref="E5">
    <cfRule type="expression" priority="2" dxfId="0">
      <formula>E5&gt;0</formula>
    </cfRule>
  </conditionalFormatting>
  <pageMargins left="0.25" right="0.25" top="0.5" bottom="0.5" header="0.5" footer="0.5"/>
  <pageSetup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S104"/>
  <sheetViews>
    <sheetView showGridLines="0" zoomScale="8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3" customWidth="1" min="3" max="3"/>
    <col width="23" customWidth="1" min="4" max="4"/>
    <col width="31" customWidth="1" min="5" max="5"/>
    <col width="15" customWidth="1" min="6" max="6"/>
    <col width="17" customWidth="1" min="7" max="7"/>
    <col width="17" customWidth="1" min="8" max="8"/>
    <col width="36" customWidth="1" min="9" max="9"/>
    <col width="18" customWidth="1" min="10" max="10"/>
    <col width="18" customWidth="1" min="11" max="11"/>
    <col width="16" customWidth="1" min="12" max="12"/>
    <col width="14" customWidth="1" min="13" max="13"/>
    <col width="31" customWidth="1" min="14" max="14"/>
    <col width="28" customWidth="1" min="15" max="15"/>
    <col width="36" customWidth="1" min="16" max="16"/>
    <col width="17" customWidth="1" min="17" max="17"/>
    <col width="31" customWidth="1" min="18" max="18"/>
    <col width="34" customWidth="1" min="19" max="19"/>
  </cols>
  <sheetData>
    <row r="1" ht="28" customHeight="1">
      <c r="A1" s="1" t="inlineStr">
        <is>
          <t>Rental Inquiry Log</t>
        </is>
      </c>
      <c r="B1" s="24" t="n"/>
      <c r="C1" s="24" t="n"/>
      <c r="D1" s="24" t="n"/>
      <c r="E1" s="24" t="n"/>
      <c r="F1" s="24" t="n"/>
      <c r="G1" s="24" t="n"/>
      <c r="H1" s="24" t="n"/>
      <c r="I1" s="24" t="n"/>
      <c r="J1" s="24" t="n"/>
      <c r="K1" s="24" t="n"/>
      <c r="L1" s="24" t="n"/>
      <c r="M1" s="24" t="n"/>
      <c r="N1" s="24" t="n"/>
      <c r="O1" s="24" t="n"/>
      <c r="P1" s="24" t="n"/>
      <c r="Q1" s="24" t="n"/>
      <c r="R1" s="24" t="n"/>
      <c r="S1" s="25" t="n"/>
    </row>
    <row r="2" ht="22" customHeight="1">
      <c r="A2" s="11" t="inlineStr">
        <is>
          <t>Enter one fictional or actual inquiry per row. Record the requested home, source, first response, current status, and next action.</t>
        </is>
      </c>
    </row>
    <row r="3" ht="22" customHeight="1">
      <c r="A3" s="11" t="inlineStr">
        <is>
          <t>Yellow cells are editable. Alert text requests a human check and does not indicate an automated or official determination.</t>
        </is>
      </c>
    </row>
    <row r="4" ht="42" customHeight="1">
      <c r="A4" s="6" t="inlineStr">
        <is>
          <t>Inquiry ID</t>
        </is>
      </c>
      <c r="B4" s="6" t="inlineStr">
        <is>
          <t>Inquiry Date</t>
        </is>
      </c>
      <c r="C4" s="6" t="inlineStr">
        <is>
          <t>Inquiry Time</t>
        </is>
      </c>
      <c r="D4" s="6" t="inlineStr">
        <is>
          <t>Prospect Name</t>
        </is>
      </c>
      <c r="E4" s="6" t="inlineStr">
        <is>
          <t>Property</t>
        </is>
      </c>
      <c r="F4" s="6" t="inlineStr">
        <is>
          <t>Unit</t>
        </is>
      </c>
      <c r="G4" s="6" t="inlineStr">
        <is>
          <t>Source</t>
        </is>
      </c>
      <c r="H4" s="6" t="inlineStr">
        <is>
          <t>Preferred Move-In</t>
        </is>
      </c>
      <c r="I4" s="6" t="inlineStr">
        <is>
          <t>Inquiry Description</t>
        </is>
      </c>
      <c r="J4" s="6" t="inlineStr">
        <is>
          <t>First Response Date</t>
        </is>
      </c>
      <c r="K4" s="6" t="inlineStr">
        <is>
          <t>First Response Time</t>
        </is>
      </c>
      <c r="L4" s="6" t="inlineStr">
        <is>
          <t>Response Hours</t>
        </is>
      </c>
      <c r="M4" s="6" t="inlineStr">
        <is>
          <t>Target Hours</t>
        </is>
      </c>
      <c r="N4" s="6" t="inlineStr">
        <is>
          <t>Response Check</t>
        </is>
      </c>
      <c r="O4" s="6" t="inlineStr">
        <is>
          <t>Status</t>
        </is>
      </c>
      <c r="P4" s="6" t="inlineStr">
        <is>
          <t>Next Action</t>
        </is>
      </c>
      <c r="Q4" s="6" t="inlineStr">
        <is>
          <t>Next Action Due</t>
        </is>
      </c>
      <c r="R4" s="6" t="inlineStr">
        <is>
          <t>Next Action Check</t>
        </is>
      </c>
      <c r="S4" s="6" t="inlineStr">
        <is>
          <t>Notes</t>
        </is>
      </c>
    </row>
    <row r="5" ht="34" customHeight="1">
      <c r="A5" s="12" t="inlineStr">
        <is>
          <t>FIC-INQ-001</t>
        </is>
      </c>
      <c r="B5" s="26" t="n">
        <v>46266</v>
      </c>
      <c r="C5" s="14" t="n">
        <v>0.3854166666666667</v>
      </c>
      <c r="D5" s="12" t="inlineStr">
        <is>
          <t>Fictional Avery North</t>
        </is>
      </c>
      <c r="E5" s="12" t="inlineStr">
        <is>
          <t>Fictional Cedar Lantern Homes</t>
        </is>
      </c>
      <c r="F5" s="15" t="inlineStr">
        <is>
          <t>FIC-CL-1A</t>
        </is>
      </c>
      <c r="G5" s="15" t="inlineStr">
        <is>
          <t>Website</t>
        </is>
      </c>
      <c r="H5" s="26" t="n">
        <v>46305</v>
      </c>
      <c r="I5" s="12" t="inlineStr">
        <is>
          <t>Asked about lease start timing and fictional tour windows.</t>
        </is>
      </c>
      <c r="J5" s="26" t="n">
        <v>46266</v>
      </c>
      <c r="K5" s="14" t="n">
        <v>0.4166666666666667</v>
      </c>
      <c r="L5" s="16">
        <f>IF(OR(B5="",C5="",J5="",K5=""),"",IFERROR((J5+K5-B5-C5)*24,""))</f>
        <v/>
      </c>
      <c r="M5" s="16">
        <f>IF(G5="","",IFERROR(VLOOKUP(G5,Assumptions!$D$4:$E$11,2,FALSE),""))</f>
        <v/>
      </c>
      <c r="N5" s="17">
        <f>IF(A5="","",IF(L5="","Human check: no response logged",IF(L5&lt;0,"Human check: response chronology",IF(M5="","Human check: source target",IF(L5&lt;=M5,"Within target","Human check: over target")))))</f>
        <v/>
      </c>
      <c r="O5" s="15" t="inlineStr">
        <is>
          <t>Tour Scheduled</t>
        </is>
      </c>
      <c r="P5" s="12" t="inlineStr">
        <is>
          <t>Confirm the fictional tour window.</t>
        </is>
      </c>
      <c r="Q5" s="26" t="n">
        <v>46276</v>
      </c>
      <c r="R5" s="17">
        <f>IF(A5="","",IF(LEFT(O5,6)="Closed","Closed",IF(P5="","Human check: add next action",IF(Q5="","Human check: add action date",IF(Q5&lt;TODAY(),"Human check: overdue",IF(Q5=TODAY(),"Due today","Scheduled"))))))</f>
        <v/>
      </c>
      <c r="S5" s="12" t="inlineStr">
        <is>
          <t>Fictional sample inquiry.</t>
        </is>
      </c>
    </row>
    <row r="6" ht="34" customHeight="1">
      <c r="A6" s="12" t="inlineStr">
        <is>
          <t>FIC-INQ-002</t>
        </is>
      </c>
      <c r="B6" s="26" t="n">
        <v>46267</v>
      </c>
      <c r="C6" s="14" t="n">
        <v>0.6041666666666666</v>
      </c>
      <c r="D6" s="12" t="inlineStr">
        <is>
          <t>Fictional Jordan Vale</t>
        </is>
      </c>
      <c r="E6" s="12" t="inlineStr">
        <is>
          <t>Fictional Harbor Kite Apartments</t>
        </is>
      </c>
      <c r="F6" s="15" t="inlineStr">
        <is>
          <t>FIC-HK-2B</t>
        </is>
      </c>
      <c r="G6" s="15" t="inlineStr">
        <is>
          <t>Email</t>
        </is>
      </c>
      <c r="H6" s="26" t="n">
        <v>46320</v>
      </c>
      <c r="I6" s="12" t="inlineStr">
        <is>
          <t>Requested a utility overview for the fictional unit.</t>
        </is>
      </c>
      <c r="J6" s="26" t="n">
        <v>46268</v>
      </c>
      <c r="K6" s="14" t="n">
        <v>0.4375</v>
      </c>
      <c r="L6" s="18">
        <f>IF(OR(B6="",C6="",J6="",K6=""),"",IFERROR((J6+K6-B6-C6)*24,""))</f>
        <v/>
      </c>
      <c r="M6" s="18">
        <f>IF(G6="","",IFERROR(VLOOKUP(G6,Assumptions!$D$4:$E$11,2,FALSE),""))</f>
        <v/>
      </c>
      <c r="N6" s="19">
        <f>IF(A6="","",IF(L6="","Human check: no response logged",IF(L6&lt;0,"Human check: response chronology",IF(M6="","Human check: source target",IF(L6&lt;=M6,"Within target","Human check: over target")))))</f>
        <v/>
      </c>
      <c r="O6" s="15" t="inlineStr">
        <is>
          <t>Responded</t>
        </is>
      </c>
      <c r="P6" s="12" t="inlineStr">
        <is>
          <t>Send the requested utility overview.</t>
        </is>
      </c>
      <c r="Q6" s="26" t="n">
        <v>46274</v>
      </c>
      <c r="R6" s="19">
        <f>IF(A6="","",IF(LEFT(O6,6)="Closed","Closed",IF(P6="","Human check: add next action",IF(Q6="","Human check: add action date",IF(Q6&lt;TODAY(),"Human check: overdue",IF(Q6=TODAY(),"Due today","Scheduled"))))))</f>
        <v/>
      </c>
      <c r="S6" s="12" t="inlineStr">
        <is>
          <t>Fictional sample with an overdue next action.</t>
        </is>
      </c>
    </row>
    <row r="7" ht="34" customHeight="1">
      <c r="A7" s="12" t="inlineStr">
        <is>
          <t>FIC-INQ-003</t>
        </is>
      </c>
      <c r="B7" s="26" t="n">
        <v>46268</v>
      </c>
      <c r="C7" s="14" t="n">
        <v>0.7395833333333334</v>
      </c>
      <c r="D7" s="12" t="inlineStr">
        <is>
          <t>Fictional Morgan Elm</t>
        </is>
      </c>
      <c r="E7" s="12" t="inlineStr">
        <is>
          <t>Fictional Maple Orbit Residences</t>
        </is>
      </c>
      <c r="F7" s="15" t="inlineStr">
        <is>
          <t>FIC-MO-3C</t>
        </is>
      </c>
      <c r="G7" s="15" t="inlineStr">
        <is>
          <t>Phone</t>
        </is>
      </c>
      <c r="H7" s="26" t="n">
        <v>46335</v>
      </c>
      <c r="I7" s="12" t="inlineStr">
        <is>
          <t>Asked whether an evening fictional tour could be offered.</t>
        </is>
      </c>
      <c r="J7" s="26" t="n">
        <v>46270</v>
      </c>
      <c r="K7" s="14" t="n">
        <v>0.40625</v>
      </c>
      <c r="L7" s="16">
        <f>IF(OR(B7="",C7="",J7="",K7=""),"",IFERROR((J7+K7-B7-C7)*24,""))</f>
        <v/>
      </c>
      <c r="M7" s="16">
        <f>IF(G7="","",IFERROR(VLOOKUP(G7,Assumptions!$D$4:$E$11,2,FALSE),""))</f>
        <v/>
      </c>
      <c r="N7" s="17">
        <f>IF(A7="","",IF(L7="","Human check: no response logged",IF(L7&lt;0,"Human check: response chronology",IF(M7="","Human check: source target",IF(L7&lt;=M7,"Within target","Human check: over target")))))</f>
        <v/>
      </c>
      <c r="O7" s="15" t="inlineStr">
        <is>
          <t>Tour Offered</t>
        </is>
      </c>
      <c r="P7" s="12" t="inlineStr">
        <is>
          <t>Ask which offered tour window works.</t>
        </is>
      </c>
      <c r="Q7" s="26" t="n">
        <v>46275</v>
      </c>
      <c r="R7" s="17">
        <f>IF(A7="","",IF(LEFT(O7,6)="Closed","Closed",IF(P7="","Human check: add next action",IF(Q7="","Human check: add action date",IF(Q7&lt;TODAY(),"Human check: overdue",IF(Q7=TODAY(),"Due today","Scheduled"))))))</f>
        <v/>
      </c>
      <c r="S7" s="12" t="inlineStr">
        <is>
          <t>Fictional sample above the planning target.</t>
        </is>
      </c>
    </row>
    <row r="8" ht="34" customHeight="1">
      <c r="A8" s="12" t="inlineStr">
        <is>
          <t>FIC-INQ-004</t>
        </is>
      </c>
      <c r="B8" s="26" t="n">
        <v>46269</v>
      </c>
      <c r="C8" s="14" t="n">
        <v>0.4583333333333333</v>
      </c>
      <c r="D8" s="12" t="inlineStr">
        <is>
          <t>Fictional Casey Flint</t>
        </is>
      </c>
      <c r="E8" s="12" t="inlineStr">
        <is>
          <t>Fictional Juniper Echo Court</t>
        </is>
      </c>
      <c r="F8" s="15" t="inlineStr">
        <is>
          <t>FIC-JE-4D</t>
        </is>
      </c>
      <c r="G8" s="15" t="inlineStr">
        <is>
          <t>Referral</t>
        </is>
      </c>
      <c r="H8" s="26" t="n">
        <v>46303</v>
      </c>
      <c r="I8" s="12" t="inlineStr">
        <is>
          <t>Requested basic availability details for a fictional unit.</t>
        </is>
      </c>
      <c r="J8" s="26" t="n"/>
      <c r="K8" s="14" t="n"/>
      <c r="L8" s="18">
        <f>IF(OR(B8="",C8="",J8="",K8=""),"",IFERROR((J8+K8-B8-C8)*24,""))</f>
        <v/>
      </c>
      <c r="M8" s="18">
        <f>IF(G8="","",IFERROR(VLOOKUP(G8,Assumptions!$D$4:$E$11,2,FALSE),""))</f>
        <v/>
      </c>
      <c r="N8" s="19">
        <f>IF(A8="","",IF(L8="","Human check: no response logged",IF(L8&lt;0,"Human check: response chronology",IF(M8="","Human check: source target",IF(L8&lt;=M8,"Within target","Human check: over target")))))</f>
        <v/>
      </c>
      <c r="O8" s="15" t="inlineStr">
        <is>
          <t>New</t>
        </is>
      </c>
      <c r="P8" s="12" t="inlineStr">
        <is>
          <t>Place the first response call.</t>
        </is>
      </c>
      <c r="Q8" s="26" t="n">
        <v>46277</v>
      </c>
      <c r="R8" s="19">
        <f>IF(A8="","",IF(LEFT(O8,6)="Closed","Closed",IF(P8="","Human check: add next action",IF(Q8="","Human check: add action date",IF(Q8&lt;TODAY(),"Human check: overdue",IF(Q8=TODAY(),"Due today","Scheduled"))))))</f>
        <v/>
      </c>
      <c r="S8" s="12" t="inlineStr">
        <is>
          <t>Fictional sample with no first response recorded.</t>
        </is>
      </c>
    </row>
    <row r="9" ht="34" customHeight="1">
      <c r="A9" s="12" t="inlineStr">
        <is>
          <t>FIC-INQ-005</t>
        </is>
      </c>
      <c r="B9" s="26" t="n">
        <v>46270</v>
      </c>
      <c r="C9" s="14" t="n">
        <v>0.3541666666666667</v>
      </c>
      <c r="D9" s="12" t="inlineStr">
        <is>
          <t>Fictional Riley Snow</t>
        </is>
      </c>
      <c r="E9" s="12" t="inlineStr">
        <is>
          <t>Fictional Cedar Lantern Homes</t>
        </is>
      </c>
      <c r="F9" s="15" t="inlineStr">
        <is>
          <t>FIC-CL-2A</t>
        </is>
      </c>
      <c r="G9" s="15" t="inlineStr">
        <is>
          <t>Referral</t>
        </is>
      </c>
      <c r="H9" s="26" t="n">
        <v>46310</v>
      </c>
      <c r="I9" s="12" t="inlineStr">
        <is>
          <t>Asked how the fictional application process is presented.</t>
        </is>
      </c>
      <c r="J9" s="26" t="n">
        <v>46270</v>
      </c>
      <c r="K9" s="14" t="n">
        <v>0.5208333333333334</v>
      </c>
      <c r="L9" s="16">
        <f>IF(OR(B9="",C9="",J9="",K9=""),"",IFERROR((J9+K9-B9-C9)*24,""))</f>
        <v/>
      </c>
      <c r="M9" s="16">
        <f>IF(G9="","",IFERROR(VLOOKUP(G9,Assumptions!$D$4:$E$11,2,FALSE),""))</f>
        <v/>
      </c>
      <c r="N9" s="17">
        <f>IF(A9="","",IF(L9="","Human check: no response logged",IF(L9&lt;0,"Human check: response chronology",IF(M9="","Human check: source target",IF(L9&lt;=M9,"Within target","Human check: over target")))))</f>
        <v/>
      </c>
      <c r="O9" s="15" t="inlineStr">
        <is>
          <t>Application Invited</t>
        </is>
      </c>
      <c r="P9" s="12" t="inlineStr">
        <is>
          <t>Answer application-process questions.</t>
        </is>
      </c>
      <c r="Q9" s="26" t="n">
        <v>46278</v>
      </c>
      <c r="R9" s="17">
        <f>IF(A9="","",IF(LEFT(O9,6)="Closed","Closed",IF(P9="","Human check: add next action",IF(Q9="","Human check: add action date",IF(Q9&lt;TODAY(),"Human check: overdue",IF(Q9=TODAY(),"Due today","Scheduled"))))))</f>
        <v/>
      </c>
      <c r="S9" s="12" t="inlineStr">
        <is>
          <t>Fictional sample inquiry.</t>
        </is>
      </c>
    </row>
    <row r="10" ht="34" customHeight="1">
      <c r="A10" s="12" t="inlineStr">
        <is>
          <t>FIC-INQ-006</t>
        </is>
      </c>
      <c r="B10" s="26" t="n">
        <v>46271</v>
      </c>
      <c r="C10" s="14" t="n">
        <v>0.6666666666666666</v>
      </c>
      <c r="D10" s="12" t="inlineStr">
        <is>
          <t>Fictional Devon Lake</t>
        </is>
      </c>
      <c r="E10" s="12" t="inlineStr">
        <is>
          <t>Fictional Harbor Kite Apartments</t>
        </is>
      </c>
      <c r="F10" s="15" t="inlineStr">
        <is>
          <t>FIC-HK-1C</t>
        </is>
      </c>
      <c r="G10" s="15" t="inlineStr">
        <is>
          <t>Property Sign</t>
        </is>
      </c>
      <c r="H10" s="26" t="n">
        <v>46296</v>
      </c>
      <c r="I10" s="12" t="inlineStr">
        <is>
          <t>Asked about a fictional unit shown on a property sign.</t>
        </is>
      </c>
      <c r="J10" s="26" t="n">
        <v>46272</v>
      </c>
      <c r="K10" s="14" t="n">
        <v>0.375</v>
      </c>
      <c r="L10" s="18">
        <f>IF(OR(B10="",C10="",J10="",K10=""),"",IFERROR((J10+K10-B10-C10)*24,""))</f>
        <v/>
      </c>
      <c r="M10" s="18">
        <f>IF(G10="","",IFERROR(VLOOKUP(G10,Assumptions!$D$4:$E$11,2,FALSE),""))</f>
        <v/>
      </c>
      <c r="N10" s="19">
        <f>IF(A10="","",IF(L10="","Human check: no response logged",IF(L10&lt;0,"Human check: response chronology",IF(M10="","Human check: source target",IF(L10&lt;=M10,"Within target","Human check: over target")))))</f>
        <v/>
      </c>
      <c r="O10" s="15" t="inlineStr">
        <is>
          <t>Closed - Unit Unavailable</t>
        </is>
      </c>
      <c r="P10" s="12" t="inlineStr"/>
      <c r="Q10" s="26" t="n"/>
      <c r="R10" s="19">
        <f>IF(A10="","",IF(LEFT(O10,6)="Closed","Closed",IF(P10="","Human check: add next action",IF(Q10="","Human check: add action date",IF(Q10&lt;TODAY(),"Human check: overdue",IF(Q10=TODAY(),"Due today","Scheduled"))))))</f>
        <v/>
      </c>
      <c r="S10" s="12" t="inlineStr">
        <is>
          <t>Fictional sample closed because the requested unit was unavailable.</t>
        </is>
      </c>
    </row>
    <row r="11" ht="34" customHeight="1">
      <c r="A11" s="12" t="inlineStr">
        <is>
          <t>FIC-INQ-007</t>
        </is>
      </c>
      <c r="B11" s="26" t="n">
        <v>46272</v>
      </c>
      <c r="C11" s="14" t="n">
        <v>0.4236111111111111</v>
      </c>
      <c r="D11" s="12" t="inlineStr">
        <is>
          <t>Fictional Taylor Bloom</t>
        </is>
      </c>
      <c r="E11" s="12" t="inlineStr">
        <is>
          <t>Fictional Maple Orbit Residences</t>
        </is>
      </c>
      <c r="F11" s="15" t="inlineStr">
        <is>
          <t>FIC-MO-1B</t>
        </is>
      </c>
      <c r="G11" s="15" t="inlineStr">
        <is>
          <t>Walk-In</t>
        </is>
      </c>
      <c r="H11" s="26" t="n">
        <v>46325</v>
      </c>
      <c r="I11" s="12" t="inlineStr">
        <is>
          <t>Requested a later fictional tour appointment.</t>
        </is>
      </c>
      <c r="J11" s="26" t="n">
        <v>46272</v>
      </c>
      <c r="K11" s="14" t="n">
        <v>0.7569444444444444</v>
      </c>
      <c r="L11" s="16">
        <f>IF(OR(B11="",C11="",J11="",K11=""),"",IFERROR((J11+K11-B11-C11)*24,""))</f>
        <v/>
      </c>
      <c r="M11" s="16">
        <f>IF(G11="","",IFERROR(VLOOKUP(G11,Assumptions!$D$4:$E$11,2,FALSE),""))</f>
        <v/>
      </c>
      <c r="N11" s="17">
        <f>IF(A11="","",IF(L11="","Human check: no response logged",IF(L11&lt;0,"Human check: response chronology",IF(M11="","Human check: source target",IF(L11&lt;=M11,"Within target","Human check: over target")))))</f>
        <v/>
      </c>
      <c r="O11" s="15" t="inlineStr">
        <is>
          <t>Tour Scheduled</t>
        </is>
      </c>
      <c r="P11" s="12" t="inlineStr">
        <is>
          <t>Confirm the tour appointment details.</t>
        </is>
      </c>
      <c r="Q11" s="26" t="n">
        <v>46274</v>
      </c>
      <c r="R11" s="17">
        <f>IF(A11="","",IF(LEFT(O11,6)="Closed","Closed",IF(P11="","Human check: add next action",IF(Q11="","Human check: add action date",IF(Q11&lt;TODAY(),"Human check: overdue",IF(Q11=TODAY(),"Due today","Scheduled"))))))</f>
        <v/>
      </c>
      <c r="S11" s="12" t="inlineStr">
        <is>
          <t>Fictional boundary sample at exactly eight response hours.</t>
        </is>
      </c>
    </row>
    <row r="12" ht="34" customHeight="1">
      <c r="A12" s="12" t="inlineStr">
        <is>
          <t>FIC-INQ-008</t>
        </is>
      </c>
      <c r="B12" s="26" t="n">
        <v>46273</v>
      </c>
      <c r="C12" s="14" t="n">
        <v>0.5416666666666666</v>
      </c>
      <c r="D12" s="12" t="inlineStr">
        <is>
          <t>Fictional Quinn Reed</t>
        </is>
      </c>
      <c r="E12" s="12" t="inlineStr">
        <is>
          <t>Fictional Juniper Echo Court</t>
        </is>
      </c>
      <c r="F12" s="15" t="inlineStr">
        <is>
          <t>FIC-JE-2A</t>
        </is>
      </c>
      <c r="G12" s="15" t="inlineStr">
        <is>
          <t>Email</t>
        </is>
      </c>
      <c r="H12" s="26" t="n">
        <v>46350</v>
      </c>
      <c r="I12" s="12" t="inlineStr">
        <is>
          <t>Asked about a future fictional move-in date.</t>
        </is>
      </c>
      <c r="J12" s="26" t="n">
        <v>46273</v>
      </c>
      <c r="K12" s="14" t="n">
        <v>0.6354166666666666</v>
      </c>
      <c r="L12" s="18">
        <f>IF(OR(B12="",C12="",J12="",K12=""),"",IFERROR((J12+K12-B12-C12)*24,""))</f>
        <v/>
      </c>
      <c r="M12" s="18">
        <f>IF(G12="","",IFERROR(VLOOKUP(G12,Assumptions!$D$4:$E$11,2,FALSE),""))</f>
        <v/>
      </c>
      <c r="N12" s="19">
        <f>IF(A12="","",IF(L12="","Human check: no response logged",IF(L12&lt;0,"Human check: response chronology",IF(M12="","Human check: source target",IF(L12&lt;=M12,"Within target","Human check: over target")))))</f>
        <v/>
      </c>
      <c r="O12" s="15" t="inlineStr">
        <is>
          <t>Closed - Withdrew</t>
        </is>
      </c>
      <c r="P12" s="12" t="inlineStr"/>
      <c r="Q12" s="26" t="n"/>
      <c r="R12" s="19">
        <f>IF(A12="","",IF(LEFT(O12,6)="Closed","Closed",IF(P12="","Human check: add next action",IF(Q12="","Human check: add action date",IF(Q12&lt;TODAY(),"Human check: overdue",IF(Q12=TODAY(),"Due today","Scheduled"))))))</f>
        <v/>
      </c>
      <c r="S12" s="12" t="inlineStr">
        <is>
          <t>Fictional prospect withdrew the inquiry.</t>
        </is>
      </c>
    </row>
    <row r="13" ht="34" customHeight="1">
      <c r="A13" s="12" t="inlineStr">
        <is>
          <t>FIC-INQ-009</t>
        </is>
      </c>
      <c r="B13" s="26" t="n">
        <v>46274</v>
      </c>
      <c r="C13" s="14" t="n">
        <v>0.375</v>
      </c>
      <c r="D13" s="12" t="inlineStr">
        <is>
          <t>Fictional Parker Dawn</t>
        </is>
      </c>
      <c r="E13" s="12" t="inlineStr">
        <is>
          <t>Fictional Cedar Lantern Homes</t>
        </is>
      </c>
      <c r="F13" s="15" t="inlineStr">
        <is>
          <t>FIC-CL-3B</t>
        </is>
      </c>
      <c r="G13" s="15" t="inlineStr">
        <is>
          <t>Social Media</t>
        </is>
      </c>
      <c r="H13" s="26" t="n">
        <v>46315</v>
      </c>
      <c r="I13" s="12" t="inlineStr">
        <is>
          <t>Requested current fictional unit details.</t>
        </is>
      </c>
      <c r="J13" s="26" t="n"/>
      <c r="K13" s="14" t="n"/>
      <c r="L13" s="16">
        <f>IF(OR(B13="",C13="",J13="",K13=""),"",IFERROR((J13+K13-B13-C13)*24,""))</f>
        <v/>
      </c>
      <c r="M13" s="16">
        <f>IF(G13="","",IFERROR(VLOOKUP(G13,Assumptions!$D$4:$E$11,2,FALSE),""))</f>
        <v/>
      </c>
      <c r="N13" s="17">
        <f>IF(A13="","",IF(L13="","Human check: no response logged",IF(L13&lt;0,"Human check: response chronology",IF(M13="","Human check: source target",IF(L13&lt;=M13,"Within target","Human check: over target")))))</f>
        <v/>
      </c>
      <c r="O13" s="15" t="inlineStr">
        <is>
          <t>New</t>
        </is>
      </c>
      <c r="P13" s="12" t="inlineStr">
        <is>
          <t>Provide the first response.</t>
        </is>
      </c>
      <c r="Q13" s="26" t="n">
        <v>46275</v>
      </c>
      <c r="R13" s="17">
        <f>IF(A13="","",IF(LEFT(O13,6)="Closed","Closed",IF(P13="","Human check: add next action",IF(Q13="","Human check: add action date",IF(Q13&lt;TODAY(),"Human check: overdue",IF(Q13=TODAY(),"Due today","Scheduled"))))))</f>
        <v/>
      </c>
      <c r="S13" s="12" t="inlineStr">
        <is>
          <t>Fictional sample due for a human check today.</t>
        </is>
      </c>
    </row>
    <row r="14" ht="34" customHeight="1">
      <c r="A14" s="12" t="inlineStr">
        <is>
          <t>FIC-INQ-010</t>
        </is>
      </c>
      <c r="B14" s="26" t="n">
        <v>46275</v>
      </c>
      <c r="C14" s="14" t="n">
        <v>0.3645833333333333</v>
      </c>
      <c r="D14" s="12" t="inlineStr">
        <is>
          <t>Fictional Cameron Pine</t>
        </is>
      </c>
      <c r="E14" s="12" t="inlineStr">
        <is>
          <t>Fictional Harbor Kite Apartments</t>
        </is>
      </c>
      <c r="F14" s="15" t="inlineStr">
        <is>
          <t>FIC-HK-3A</t>
        </is>
      </c>
      <c r="G14" s="15" t="inlineStr">
        <is>
          <t>Website</t>
        </is>
      </c>
      <c r="H14" s="26" t="n">
        <v>46330</v>
      </c>
      <c r="I14" s="12" t="inlineStr">
        <is>
          <t>Asked for fictional floor-plan and tour information.</t>
        </is>
      </c>
      <c r="J14" s="26" t="n">
        <v>46275</v>
      </c>
      <c r="K14" s="14" t="n">
        <v>0.3958333333333333</v>
      </c>
      <c r="L14" s="18">
        <f>IF(OR(B14="",C14="",J14="",K14=""),"",IFERROR((J14+K14-B14-C14)*24,""))</f>
        <v/>
      </c>
      <c r="M14" s="18">
        <f>IF(G14="","",IFERROR(VLOOKUP(G14,Assumptions!$D$4:$E$11,2,FALSE),""))</f>
        <v/>
      </c>
      <c r="N14" s="19">
        <f>IF(A14="","",IF(L14="","Human check: no response logged",IF(L14&lt;0,"Human check: response chronology",IF(M14="","Human check: source target",IF(L14&lt;=M14,"Within target","Human check: over target")))))</f>
        <v/>
      </c>
      <c r="O14" s="15" t="inlineStr">
        <is>
          <t>Responded</t>
        </is>
      </c>
      <c r="P14" s="12" t="inlineStr">
        <is>
          <t>Offer available fictional tour windows.</t>
        </is>
      </c>
      <c r="Q14" s="26" t="n">
        <v>46279</v>
      </c>
      <c r="R14" s="19">
        <f>IF(A14="","",IF(LEFT(O14,6)="Closed","Closed",IF(P14="","Human check: add next action",IF(Q14="","Human check: add action date",IF(Q14&lt;TODAY(),"Human check: overdue",IF(Q14=TODAY(),"Due today","Scheduled"))))))</f>
        <v/>
      </c>
      <c r="S14" s="12" t="inlineStr">
        <is>
          <t>Fictional sample inquiry.</t>
        </is>
      </c>
    </row>
    <row r="15" ht="24" customHeight="1">
      <c r="A15" s="12" t="n"/>
      <c r="B15" s="26" t="n"/>
      <c r="C15" s="14" t="n"/>
      <c r="D15" s="12" t="n"/>
      <c r="E15" s="12" t="n"/>
      <c r="F15" s="15" t="n"/>
      <c r="G15" s="15" t="n"/>
      <c r="H15" s="26" t="n"/>
      <c r="I15" s="12" t="n"/>
      <c r="J15" s="26" t="n"/>
      <c r="K15" s="14" t="n"/>
      <c r="L15" s="16">
        <f>IF(OR(B15="",C15="",J15="",K15=""),"",IFERROR((J15+K15-B15-C15)*24,""))</f>
        <v/>
      </c>
      <c r="M15" s="16">
        <f>IF(G15="","",IFERROR(VLOOKUP(G15,Assumptions!$D$4:$E$11,2,FALSE),""))</f>
        <v/>
      </c>
      <c r="N15" s="17">
        <f>IF(A15="","",IF(L15="","Human check: no response logged",IF(L15&lt;0,"Human check: response chronology",IF(M15="","Human check: source target",IF(L15&lt;=M15,"Within target","Human check: over target")))))</f>
        <v/>
      </c>
      <c r="O15" s="15" t="n"/>
      <c r="P15" s="12" t="n"/>
      <c r="Q15" s="26" t="n"/>
      <c r="R15" s="17">
        <f>IF(A15="","",IF(LEFT(O15,6)="Closed","Closed",IF(P15="","Human check: add next action",IF(Q15="","Human check: add action date",IF(Q15&lt;TODAY(),"Human check: overdue",IF(Q15=TODAY(),"Due today","Scheduled"))))))</f>
        <v/>
      </c>
      <c r="S15" s="12" t="n"/>
    </row>
    <row r="16" ht="24" customHeight="1">
      <c r="A16" s="12" t="n"/>
      <c r="B16" s="26" t="n"/>
      <c r="C16" s="14" t="n"/>
      <c r="D16" s="12" t="n"/>
      <c r="E16" s="12" t="n"/>
      <c r="F16" s="15" t="n"/>
      <c r="G16" s="15" t="n"/>
      <c r="H16" s="26" t="n"/>
      <c r="I16" s="12" t="n"/>
      <c r="J16" s="26" t="n"/>
      <c r="K16" s="14" t="n"/>
      <c r="L16" s="18">
        <f>IF(OR(B16="",C16="",J16="",K16=""),"",IFERROR((J16+K16-B16-C16)*24,""))</f>
        <v/>
      </c>
      <c r="M16" s="18">
        <f>IF(G16="","",IFERROR(VLOOKUP(G16,Assumptions!$D$4:$E$11,2,FALSE),""))</f>
        <v/>
      </c>
      <c r="N16" s="19">
        <f>IF(A16="","",IF(L16="","Human check: no response logged",IF(L16&lt;0,"Human check: response chronology",IF(M16="","Human check: source target",IF(L16&lt;=M16,"Within target","Human check: over target")))))</f>
        <v/>
      </c>
      <c r="O16" s="15" t="n"/>
      <c r="P16" s="12" t="n"/>
      <c r="Q16" s="26" t="n"/>
      <c r="R16" s="19">
        <f>IF(A16="","",IF(LEFT(O16,6)="Closed","Closed",IF(P16="","Human check: add next action",IF(Q16="","Human check: add action date",IF(Q16&lt;TODAY(),"Human check: overdue",IF(Q16=TODAY(),"Due today","Scheduled"))))))</f>
        <v/>
      </c>
      <c r="S16" s="12" t="n"/>
    </row>
    <row r="17" ht="24" customHeight="1">
      <c r="A17" s="12" t="n"/>
      <c r="B17" s="26" t="n"/>
      <c r="C17" s="14" t="n"/>
      <c r="D17" s="12" t="n"/>
      <c r="E17" s="12" t="n"/>
      <c r="F17" s="15" t="n"/>
      <c r="G17" s="15" t="n"/>
      <c r="H17" s="26" t="n"/>
      <c r="I17" s="12" t="n"/>
      <c r="J17" s="26" t="n"/>
      <c r="K17" s="14" t="n"/>
      <c r="L17" s="16">
        <f>IF(OR(B17="",C17="",J17="",K17=""),"",IFERROR((J17+K17-B17-C17)*24,""))</f>
        <v/>
      </c>
      <c r="M17" s="16">
        <f>IF(G17="","",IFERROR(VLOOKUP(G17,Assumptions!$D$4:$E$11,2,FALSE),""))</f>
        <v/>
      </c>
      <c r="N17" s="17">
        <f>IF(A17="","",IF(L17="","Human check: no response logged",IF(L17&lt;0,"Human check: response chronology",IF(M17="","Human check: source target",IF(L17&lt;=M17,"Within target","Human check: over target")))))</f>
        <v/>
      </c>
      <c r="O17" s="15" t="n"/>
      <c r="P17" s="12" t="n"/>
      <c r="Q17" s="26" t="n"/>
      <c r="R17" s="17">
        <f>IF(A17="","",IF(LEFT(O17,6)="Closed","Closed",IF(P17="","Human check: add next action",IF(Q17="","Human check: add action date",IF(Q17&lt;TODAY(),"Human check: overdue",IF(Q17=TODAY(),"Due today","Scheduled"))))))</f>
        <v/>
      </c>
      <c r="S17" s="12" t="n"/>
    </row>
    <row r="18" ht="24" customHeight="1">
      <c r="A18" s="12" t="n"/>
      <c r="B18" s="26" t="n"/>
      <c r="C18" s="14" t="n"/>
      <c r="D18" s="12" t="n"/>
      <c r="E18" s="12" t="n"/>
      <c r="F18" s="15" t="n"/>
      <c r="G18" s="15" t="n"/>
      <c r="H18" s="26" t="n"/>
      <c r="I18" s="12" t="n"/>
      <c r="J18" s="26" t="n"/>
      <c r="K18" s="14" t="n"/>
      <c r="L18" s="18">
        <f>IF(OR(B18="",C18="",J18="",K18=""),"",IFERROR((J18+K18-B18-C18)*24,""))</f>
        <v/>
      </c>
      <c r="M18" s="18">
        <f>IF(G18="","",IFERROR(VLOOKUP(G18,Assumptions!$D$4:$E$11,2,FALSE),""))</f>
        <v/>
      </c>
      <c r="N18" s="19">
        <f>IF(A18="","",IF(L18="","Human check: no response logged",IF(L18&lt;0,"Human check: response chronology",IF(M18="","Human check: source target",IF(L18&lt;=M18,"Within target","Human check: over target")))))</f>
        <v/>
      </c>
      <c r="O18" s="15" t="n"/>
      <c r="P18" s="12" t="n"/>
      <c r="Q18" s="26" t="n"/>
      <c r="R18" s="19">
        <f>IF(A18="","",IF(LEFT(O18,6)="Closed","Closed",IF(P18="","Human check: add next action",IF(Q18="","Human check: add action date",IF(Q18&lt;TODAY(),"Human check: overdue",IF(Q18=TODAY(),"Due today","Scheduled"))))))</f>
        <v/>
      </c>
      <c r="S18" s="12" t="n"/>
    </row>
    <row r="19" ht="24" customHeight="1">
      <c r="A19" s="12" t="n"/>
      <c r="B19" s="26" t="n"/>
      <c r="C19" s="14" t="n"/>
      <c r="D19" s="12" t="n"/>
      <c r="E19" s="12" t="n"/>
      <c r="F19" s="15" t="n"/>
      <c r="G19" s="15" t="n"/>
      <c r="H19" s="26" t="n"/>
      <c r="I19" s="12" t="n"/>
      <c r="J19" s="26" t="n"/>
      <c r="K19" s="14" t="n"/>
      <c r="L19" s="16">
        <f>IF(OR(B19="",C19="",J19="",K19=""),"",IFERROR((J19+K19-B19-C19)*24,""))</f>
        <v/>
      </c>
      <c r="M19" s="16">
        <f>IF(G19="","",IFERROR(VLOOKUP(G19,Assumptions!$D$4:$E$11,2,FALSE),""))</f>
        <v/>
      </c>
      <c r="N19" s="17">
        <f>IF(A19="","",IF(L19="","Human check: no response logged",IF(L19&lt;0,"Human check: response chronology",IF(M19="","Human check: source target",IF(L19&lt;=M19,"Within target","Human check: over target")))))</f>
        <v/>
      </c>
      <c r="O19" s="15" t="n"/>
      <c r="P19" s="12" t="n"/>
      <c r="Q19" s="26" t="n"/>
      <c r="R19" s="17">
        <f>IF(A19="","",IF(LEFT(O19,6)="Closed","Closed",IF(P19="","Human check: add next action",IF(Q19="","Human check: add action date",IF(Q19&lt;TODAY(),"Human check: overdue",IF(Q19=TODAY(),"Due today","Scheduled"))))))</f>
        <v/>
      </c>
      <c r="S19" s="12" t="n"/>
    </row>
    <row r="20" ht="24" customHeight="1">
      <c r="A20" s="12" t="n"/>
      <c r="B20" s="26" t="n"/>
      <c r="C20" s="14" t="n"/>
      <c r="D20" s="12" t="n"/>
      <c r="E20" s="12" t="n"/>
      <c r="F20" s="15" t="n"/>
      <c r="G20" s="15" t="n"/>
      <c r="H20" s="26" t="n"/>
      <c r="I20" s="12" t="n"/>
      <c r="J20" s="26" t="n"/>
      <c r="K20" s="14" t="n"/>
      <c r="L20" s="18">
        <f>IF(OR(B20="",C20="",J20="",K20=""),"",IFERROR((J20+K20-B20-C20)*24,""))</f>
        <v/>
      </c>
      <c r="M20" s="18">
        <f>IF(G20="","",IFERROR(VLOOKUP(G20,Assumptions!$D$4:$E$11,2,FALSE),""))</f>
        <v/>
      </c>
      <c r="N20" s="19">
        <f>IF(A20="","",IF(L20="","Human check: no response logged",IF(L20&lt;0,"Human check: response chronology",IF(M20="","Human check: source target",IF(L20&lt;=M20,"Within target","Human check: over target")))))</f>
        <v/>
      </c>
      <c r="O20" s="15" t="n"/>
      <c r="P20" s="12" t="n"/>
      <c r="Q20" s="26" t="n"/>
      <c r="R20" s="19">
        <f>IF(A20="","",IF(LEFT(O20,6)="Closed","Closed",IF(P20="","Human check: add next action",IF(Q20="","Human check: add action date",IF(Q20&lt;TODAY(),"Human check: overdue",IF(Q20=TODAY(),"Due today","Scheduled"))))))</f>
        <v/>
      </c>
      <c r="S20" s="12" t="n"/>
    </row>
    <row r="21" ht="24" customHeight="1">
      <c r="A21" s="12" t="n"/>
      <c r="B21" s="26" t="n"/>
      <c r="C21" s="14" t="n"/>
      <c r="D21" s="12" t="n"/>
      <c r="E21" s="12" t="n"/>
      <c r="F21" s="15" t="n"/>
      <c r="G21" s="15" t="n"/>
      <c r="H21" s="26" t="n"/>
      <c r="I21" s="12" t="n"/>
      <c r="J21" s="26" t="n"/>
      <c r="K21" s="14" t="n"/>
      <c r="L21" s="16">
        <f>IF(OR(B21="",C21="",J21="",K21=""),"",IFERROR((J21+K21-B21-C21)*24,""))</f>
        <v/>
      </c>
      <c r="M21" s="16">
        <f>IF(G21="","",IFERROR(VLOOKUP(G21,Assumptions!$D$4:$E$11,2,FALSE),""))</f>
        <v/>
      </c>
      <c r="N21" s="17">
        <f>IF(A21="","",IF(L21="","Human check: no response logged",IF(L21&lt;0,"Human check: response chronology",IF(M21="","Human check: source target",IF(L21&lt;=M21,"Within target","Human check: over target")))))</f>
        <v/>
      </c>
      <c r="O21" s="15" t="n"/>
      <c r="P21" s="12" t="n"/>
      <c r="Q21" s="26" t="n"/>
      <c r="R21" s="17">
        <f>IF(A21="","",IF(LEFT(O21,6)="Closed","Closed",IF(P21="","Human check: add next action",IF(Q21="","Human check: add action date",IF(Q21&lt;TODAY(),"Human check: overdue",IF(Q21=TODAY(),"Due today","Scheduled"))))))</f>
        <v/>
      </c>
      <c r="S21" s="12" t="n"/>
    </row>
    <row r="22" ht="24" customHeight="1">
      <c r="A22" s="12" t="n"/>
      <c r="B22" s="26" t="n"/>
      <c r="C22" s="14" t="n"/>
      <c r="D22" s="12" t="n"/>
      <c r="E22" s="12" t="n"/>
      <c r="F22" s="15" t="n"/>
      <c r="G22" s="15" t="n"/>
      <c r="H22" s="26" t="n"/>
      <c r="I22" s="12" t="n"/>
      <c r="J22" s="26" t="n"/>
      <c r="K22" s="14" t="n"/>
      <c r="L22" s="18">
        <f>IF(OR(B22="",C22="",J22="",K22=""),"",IFERROR((J22+K22-B22-C22)*24,""))</f>
        <v/>
      </c>
      <c r="M22" s="18">
        <f>IF(G22="","",IFERROR(VLOOKUP(G22,Assumptions!$D$4:$E$11,2,FALSE),""))</f>
        <v/>
      </c>
      <c r="N22" s="19">
        <f>IF(A22="","",IF(L22="","Human check: no response logged",IF(L22&lt;0,"Human check: response chronology",IF(M22="","Human check: source target",IF(L22&lt;=M22,"Within target","Human check: over target")))))</f>
        <v/>
      </c>
      <c r="O22" s="15" t="n"/>
      <c r="P22" s="12" t="n"/>
      <c r="Q22" s="26" t="n"/>
      <c r="R22" s="19">
        <f>IF(A22="","",IF(LEFT(O22,6)="Closed","Closed",IF(P22="","Human check: add next action",IF(Q22="","Human check: add action date",IF(Q22&lt;TODAY(),"Human check: overdue",IF(Q22=TODAY(),"Due today","Scheduled"))))))</f>
        <v/>
      </c>
      <c r="S22" s="12" t="n"/>
    </row>
    <row r="23" ht="24" customHeight="1">
      <c r="A23" s="12" t="n"/>
      <c r="B23" s="26" t="n"/>
      <c r="C23" s="14" t="n"/>
      <c r="D23" s="12" t="n"/>
      <c r="E23" s="12" t="n"/>
      <c r="F23" s="15" t="n"/>
      <c r="G23" s="15" t="n"/>
      <c r="H23" s="26" t="n"/>
      <c r="I23" s="12" t="n"/>
      <c r="J23" s="26" t="n"/>
      <c r="K23" s="14" t="n"/>
      <c r="L23" s="16">
        <f>IF(OR(B23="",C23="",J23="",K23=""),"",IFERROR((J23+K23-B23-C23)*24,""))</f>
        <v/>
      </c>
      <c r="M23" s="16">
        <f>IF(G23="","",IFERROR(VLOOKUP(G23,Assumptions!$D$4:$E$11,2,FALSE),""))</f>
        <v/>
      </c>
      <c r="N23" s="17">
        <f>IF(A23="","",IF(L23="","Human check: no response logged",IF(L23&lt;0,"Human check: response chronology",IF(M23="","Human check: source target",IF(L23&lt;=M23,"Within target","Human check: over target")))))</f>
        <v/>
      </c>
      <c r="O23" s="15" t="n"/>
      <c r="P23" s="12" t="n"/>
      <c r="Q23" s="26" t="n"/>
      <c r="R23" s="17">
        <f>IF(A23="","",IF(LEFT(O23,6)="Closed","Closed",IF(P23="","Human check: add next action",IF(Q23="","Human check: add action date",IF(Q23&lt;TODAY(),"Human check: overdue",IF(Q23=TODAY(),"Due today","Scheduled"))))))</f>
        <v/>
      </c>
      <c r="S23" s="12" t="n"/>
    </row>
    <row r="24" ht="24" customHeight="1">
      <c r="A24" s="12" t="n"/>
      <c r="B24" s="26" t="n"/>
      <c r="C24" s="14" t="n"/>
      <c r="D24" s="12" t="n"/>
      <c r="E24" s="12" t="n"/>
      <c r="F24" s="15" t="n"/>
      <c r="G24" s="15" t="n"/>
      <c r="H24" s="26" t="n"/>
      <c r="I24" s="12" t="n"/>
      <c r="J24" s="26" t="n"/>
      <c r="K24" s="14" t="n"/>
      <c r="L24" s="18">
        <f>IF(OR(B24="",C24="",J24="",K24=""),"",IFERROR((J24+K24-B24-C24)*24,""))</f>
        <v/>
      </c>
      <c r="M24" s="18">
        <f>IF(G24="","",IFERROR(VLOOKUP(G24,Assumptions!$D$4:$E$11,2,FALSE),""))</f>
        <v/>
      </c>
      <c r="N24" s="19">
        <f>IF(A24="","",IF(L24="","Human check: no response logged",IF(L24&lt;0,"Human check: response chronology",IF(M24="","Human check: source target",IF(L24&lt;=M24,"Within target","Human check: over target")))))</f>
        <v/>
      </c>
      <c r="O24" s="15" t="n"/>
      <c r="P24" s="12" t="n"/>
      <c r="Q24" s="26" t="n"/>
      <c r="R24" s="19">
        <f>IF(A24="","",IF(LEFT(O24,6)="Closed","Closed",IF(P24="","Human check: add next action",IF(Q24="","Human check: add action date",IF(Q24&lt;TODAY(),"Human check: overdue",IF(Q24=TODAY(),"Due today","Scheduled"))))))</f>
        <v/>
      </c>
      <c r="S24" s="12" t="n"/>
    </row>
    <row r="25" ht="24" customHeight="1">
      <c r="A25" s="12" t="n"/>
      <c r="B25" s="26" t="n"/>
      <c r="C25" s="14" t="n"/>
      <c r="D25" s="12" t="n"/>
      <c r="E25" s="12" t="n"/>
      <c r="F25" s="15" t="n"/>
      <c r="G25" s="15" t="n"/>
      <c r="H25" s="26" t="n"/>
      <c r="I25" s="12" t="n"/>
      <c r="J25" s="26" t="n"/>
      <c r="K25" s="14" t="n"/>
      <c r="L25" s="16">
        <f>IF(OR(B25="",C25="",J25="",K25=""),"",IFERROR((J25+K25-B25-C25)*24,""))</f>
        <v/>
      </c>
      <c r="M25" s="16">
        <f>IF(G25="","",IFERROR(VLOOKUP(G25,Assumptions!$D$4:$E$11,2,FALSE),""))</f>
        <v/>
      </c>
      <c r="N25" s="17">
        <f>IF(A25="","",IF(L25="","Human check: no response logged",IF(L25&lt;0,"Human check: response chronology",IF(M25="","Human check: source target",IF(L25&lt;=M25,"Within target","Human check: over target")))))</f>
        <v/>
      </c>
      <c r="O25" s="15" t="n"/>
      <c r="P25" s="12" t="n"/>
      <c r="Q25" s="26" t="n"/>
      <c r="R25" s="17">
        <f>IF(A25="","",IF(LEFT(O25,6)="Closed","Closed",IF(P25="","Human check: add next action",IF(Q25="","Human check: add action date",IF(Q25&lt;TODAY(),"Human check: overdue",IF(Q25=TODAY(),"Due today","Scheduled"))))))</f>
        <v/>
      </c>
      <c r="S25" s="12" t="n"/>
    </row>
    <row r="26" ht="24" customHeight="1">
      <c r="A26" s="12" t="n"/>
      <c r="B26" s="26" t="n"/>
      <c r="C26" s="14" t="n"/>
      <c r="D26" s="12" t="n"/>
      <c r="E26" s="12" t="n"/>
      <c r="F26" s="15" t="n"/>
      <c r="G26" s="15" t="n"/>
      <c r="H26" s="26" t="n"/>
      <c r="I26" s="12" t="n"/>
      <c r="J26" s="26" t="n"/>
      <c r="K26" s="14" t="n"/>
      <c r="L26" s="18">
        <f>IF(OR(B26="",C26="",J26="",K26=""),"",IFERROR((J26+K26-B26-C26)*24,""))</f>
        <v/>
      </c>
      <c r="M26" s="18">
        <f>IF(G26="","",IFERROR(VLOOKUP(G26,Assumptions!$D$4:$E$11,2,FALSE),""))</f>
        <v/>
      </c>
      <c r="N26" s="19">
        <f>IF(A26="","",IF(L26="","Human check: no response logged",IF(L26&lt;0,"Human check: response chronology",IF(M26="","Human check: source target",IF(L26&lt;=M26,"Within target","Human check: over target")))))</f>
        <v/>
      </c>
      <c r="O26" s="15" t="n"/>
      <c r="P26" s="12" t="n"/>
      <c r="Q26" s="26" t="n"/>
      <c r="R26" s="19">
        <f>IF(A26="","",IF(LEFT(O26,6)="Closed","Closed",IF(P26="","Human check: add next action",IF(Q26="","Human check: add action date",IF(Q26&lt;TODAY(),"Human check: overdue",IF(Q26=TODAY(),"Due today","Scheduled"))))))</f>
        <v/>
      </c>
      <c r="S26" s="12" t="n"/>
    </row>
    <row r="27" ht="24" customHeight="1">
      <c r="A27" s="12" t="n"/>
      <c r="B27" s="26" t="n"/>
      <c r="C27" s="14" t="n"/>
      <c r="D27" s="12" t="n"/>
      <c r="E27" s="12" t="n"/>
      <c r="F27" s="15" t="n"/>
      <c r="G27" s="15" t="n"/>
      <c r="H27" s="26" t="n"/>
      <c r="I27" s="12" t="n"/>
      <c r="J27" s="26" t="n"/>
      <c r="K27" s="14" t="n"/>
      <c r="L27" s="16">
        <f>IF(OR(B27="",C27="",J27="",K27=""),"",IFERROR((J27+K27-B27-C27)*24,""))</f>
        <v/>
      </c>
      <c r="M27" s="16">
        <f>IF(G27="","",IFERROR(VLOOKUP(G27,Assumptions!$D$4:$E$11,2,FALSE),""))</f>
        <v/>
      </c>
      <c r="N27" s="17">
        <f>IF(A27="","",IF(L27="","Human check: no response logged",IF(L27&lt;0,"Human check: response chronology",IF(M27="","Human check: source target",IF(L27&lt;=M27,"Within target","Human check: over target")))))</f>
        <v/>
      </c>
      <c r="O27" s="15" t="n"/>
      <c r="P27" s="12" t="n"/>
      <c r="Q27" s="26" t="n"/>
      <c r="R27" s="17">
        <f>IF(A27="","",IF(LEFT(O27,6)="Closed","Closed",IF(P27="","Human check: add next action",IF(Q27="","Human check: add action date",IF(Q27&lt;TODAY(),"Human check: overdue",IF(Q27=TODAY(),"Due today","Scheduled"))))))</f>
        <v/>
      </c>
      <c r="S27" s="12" t="n"/>
    </row>
    <row r="28" ht="24" customHeight="1">
      <c r="A28" s="12" t="n"/>
      <c r="B28" s="26" t="n"/>
      <c r="C28" s="14" t="n"/>
      <c r="D28" s="12" t="n"/>
      <c r="E28" s="12" t="n"/>
      <c r="F28" s="15" t="n"/>
      <c r="G28" s="15" t="n"/>
      <c r="H28" s="26" t="n"/>
      <c r="I28" s="12" t="n"/>
      <c r="J28" s="26" t="n"/>
      <c r="K28" s="14" t="n"/>
      <c r="L28" s="18">
        <f>IF(OR(B28="",C28="",J28="",K28=""),"",IFERROR((J28+K28-B28-C28)*24,""))</f>
        <v/>
      </c>
      <c r="M28" s="18">
        <f>IF(G28="","",IFERROR(VLOOKUP(G28,Assumptions!$D$4:$E$11,2,FALSE),""))</f>
        <v/>
      </c>
      <c r="N28" s="19">
        <f>IF(A28="","",IF(L28="","Human check: no response logged",IF(L28&lt;0,"Human check: response chronology",IF(M28="","Human check: source target",IF(L28&lt;=M28,"Within target","Human check: over target")))))</f>
        <v/>
      </c>
      <c r="O28" s="15" t="n"/>
      <c r="P28" s="12" t="n"/>
      <c r="Q28" s="26" t="n"/>
      <c r="R28" s="19">
        <f>IF(A28="","",IF(LEFT(O28,6)="Closed","Closed",IF(P28="","Human check: add next action",IF(Q28="","Human check: add action date",IF(Q28&lt;TODAY(),"Human check: overdue",IF(Q28=TODAY(),"Due today","Scheduled"))))))</f>
        <v/>
      </c>
      <c r="S28" s="12" t="n"/>
    </row>
    <row r="29" ht="24" customHeight="1">
      <c r="A29" s="12" t="n"/>
      <c r="B29" s="26" t="n"/>
      <c r="C29" s="14" t="n"/>
      <c r="D29" s="12" t="n"/>
      <c r="E29" s="12" t="n"/>
      <c r="F29" s="15" t="n"/>
      <c r="G29" s="15" t="n"/>
      <c r="H29" s="26" t="n"/>
      <c r="I29" s="12" t="n"/>
      <c r="J29" s="26" t="n"/>
      <c r="K29" s="14" t="n"/>
      <c r="L29" s="16">
        <f>IF(OR(B29="",C29="",J29="",K29=""),"",IFERROR((J29+K29-B29-C29)*24,""))</f>
        <v/>
      </c>
      <c r="M29" s="16">
        <f>IF(G29="","",IFERROR(VLOOKUP(G29,Assumptions!$D$4:$E$11,2,FALSE),""))</f>
        <v/>
      </c>
      <c r="N29" s="17">
        <f>IF(A29="","",IF(L29="","Human check: no response logged",IF(L29&lt;0,"Human check: response chronology",IF(M29="","Human check: source target",IF(L29&lt;=M29,"Within target","Human check: over target")))))</f>
        <v/>
      </c>
      <c r="O29" s="15" t="n"/>
      <c r="P29" s="12" t="n"/>
      <c r="Q29" s="26" t="n"/>
      <c r="R29" s="17">
        <f>IF(A29="","",IF(LEFT(O29,6)="Closed","Closed",IF(P29="","Human check: add next action",IF(Q29="","Human check: add action date",IF(Q29&lt;TODAY(),"Human check: overdue",IF(Q29=TODAY(),"Due today","Scheduled"))))))</f>
        <v/>
      </c>
      <c r="S29" s="12" t="n"/>
    </row>
    <row r="30" ht="24" customHeight="1">
      <c r="A30" s="12" t="n"/>
      <c r="B30" s="26" t="n"/>
      <c r="C30" s="14" t="n"/>
      <c r="D30" s="12" t="n"/>
      <c r="E30" s="12" t="n"/>
      <c r="F30" s="15" t="n"/>
      <c r="G30" s="15" t="n"/>
      <c r="H30" s="26" t="n"/>
      <c r="I30" s="12" t="n"/>
      <c r="J30" s="26" t="n"/>
      <c r="K30" s="14" t="n"/>
      <c r="L30" s="18">
        <f>IF(OR(B30="",C30="",J30="",K30=""),"",IFERROR((J30+K30-B30-C30)*24,""))</f>
        <v/>
      </c>
      <c r="M30" s="18">
        <f>IF(G30="","",IFERROR(VLOOKUP(G30,Assumptions!$D$4:$E$11,2,FALSE),""))</f>
        <v/>
      </c>
      <c r="N30" s="19">
        <f>IF(A30="","",IF(L30="","Human check: no response logged",IF(L30&lt;0,"Human check: response chronology",IF(M30="","Human check: source target",IF(L30&lt;=M30,"Within target","Human check: over target")))))</f>
        <v/>
      </c>
      <c r="O30" s="15" t="n"/>
      <c r="P30" s="12" t="n"/>
      <c r="Q30" s="26" t="n"/>
      <c r="R30" s="19">
        <f>IF(A30="","",IF(LEFT(O30,6)="Closed","Closed",IF(P30="","Human check: add next action",IF(Q30="","Human check: add action date",IF(Q30&lt;TODAY(),"Human check: overdue",IF(Q30=TODAY(),"Due today","Scheduled"))))))</f>
        <v/>
      </c>
      <c r="S30" s="12" t="n"/>
    </row>
    <row r="31" ht="24" customHeight="1">
      <c r="A31" s="12" t="n"/>
      <c r="B31" s="26" t="n"/>
      <c r="C31" s="14" t="n"/>
      <c r="D31" s="12" t="n"/>
      <c r="E31" s="12" t="n"/>
      <c r="F31" s="15" t="n"/>
      <c r="G31" s="15" t="n"/>
      <c r="H31" s="26" t="n"/>
      <c r="I31" s="12" t="n"/>
      <c r="J31" s="26" t="n"/>
      <c r="K31" s="14" t="n"/>
      <c r="L31" s="16">
        <f>IF(OR(B31="",C31="",J31="",K31=""),"",IFERROR((J31+K31-B31-C31)*24,""))</f>
        <v/>
      </c>
      <c r="M31" s="16">
        <f>IF(G31="","",IFERROR(VLOOKUP(G31,Assumptions!$D$4:$E$11,2,FALSE),""))</f>
        <v/>
      </c>
      <c r="N31" s="17">
        <f>IF(A31="","",IF(L31="","Human check: no response logged",IF(L31&lt;0,"Human check: response chronology",IF(M31="","Human check: source target",IF(L31&lt;=M31,"Within target","Human check: over target")))))</f>
        <v/>
      </c>
      <c r="O31" s="15" t="n"/>
      <c r="P31" s="12" t="n"/>
      <c r="Q31" s="26" t="n"/>
      <c r="R31" s="17">
        <f>IF(A31="","",IF(LEFT(O31,6)="Closed","Closed",IF(P31="","Human check: add next action",IF(Q31="","Human check: add action date",IF(Q31&lt;TODAY(),"Human check: overdue",IF(Q31=TODAY(),"Due today","Scheduled"))))))</f>
        <v/>
      </c>
      <c r="S31" s="12" t="n"/>
    </row>
    <row r="32" ht="24" customHeight="1">
      <c r="A32" s="12" t="n"/>
      <c r="B32" s="26" t="n"/>
      <c r="C32" s="14" t="n"/>
      <c r="D32" s="12" t="n"/>
      <c r="E32" s="12" t="n"/>
      <c r="F32" s="15" t="n"/>
      <c r="G32" s="15" t="n"/>
      <c r="H32" s="26" t="n"/>
      <c r="I32" s="12" t="n"/>
      <c r="J32" s="26" t="n"/>
      <c r="K32" s="14" t="n"/>
      <c r="L32" s="18">
        <f>IF(OR(B32="",C32="",J32="",K32=""),"",IFERROR((J32+K32-B32-C32)*24,""))</f>
        <v/>
      </c>
      <c r="M32" s="18">
        <f>IF(G32="","",IFERROR(VLOOKUP(G32,Assumptions!$D$4:$E$11,2,FALSE),""))</f>
        <v/>
      </c>
      <c r="N32" s="19">
        <f>IF(A32="","",IF(L32="","Human check: no response logged",IF(L32&lt;0,"Human check: response chronology",IF(M32="","Human check: source target",IF(L32&lt;=M32,"Within target","Human check: over target")))))</f>
        <v/>
      </c>
      <c r="O32" s="15" t="n"/>
      <c r="P32" s="12" t="n"/>
      <c r="Q32" s="26" t="n"/>
      <c r="R32" s="19">
        <f>IF(A32="","",IF(LEFT(O32,6)="Closed","Closed",IF(P32="","Human check: add next action",IF(Q32="","Human check: add action date",IF(Q32&lt;TODAY(),"Human check: overdue",IF(Q32=TODAY(),"Due today","Scheduled"))))))</f>
        <v/>
      </c>
      <c r="S32" s="12" t="n"/>
    </row>
    <row r="33" ht="24" customHeight="1">
      <c r="A33" s="12" t="n"/>
      <c r="B33" s="26" t="n"/>
      <c r="C33" s="14" t="n"/>
      <c r="D33" s="12" t="n"/>
      <c r="E33" s="12" t="n"/>
      <c r="F33" s="15" t="n"/>
      <c r="G33" s="15" t="n"/>
      <c r="H33" s="26" t="n"/>
      <c r="I33" s="12" t="n"/>
      <c r="J33" s="26" t="n"/>
      <c r="K33" s="14" t="n"/>
      <c r="L33" s="16">
        <f>IF(OR(B33="",C33="",J33="",K33=""),"",IFERROR((J33+K33-B33-C33)*24,""))</f>
        <v/>
      </c>
      <c r="M33" s="16">
        <f>IF(G33="","",IFERROR(VLOOKUP(G33,Assumptions!$D$4:$E$11,2,FALSE),""))</f>
        <v/>
      </c>
      <c r="N33" s="17">
        <f>IF(A33="","",IF(L33="","Human check: no response logged",IF(L33&lt;0,"Human check: response chronology",IF(M33="","Human check: source target",IF(L33&lt;=M33,"Within target","Human check: over target")))))</f>
        <v/>
      </c>
      <c r="O33" s="15" t="n"/>
      <c r="P33" s="12" t="n"/>
      <c r="Q33" s="26" t="n"/>
      <c r="R33" s="17">
        <f>IF(A33="","",IF(LEFT(O33,6)="Closed","Closed",IF(P33="","Human check: add next action",IF(Q33="","Human check: add action date",IF(Q33&lt;TODAY(),"Human check: overdue",IF(Q33=TODAY(),"Due today","Scheduled"))))))</f>
        <v/>
      </c>
      <c r="S33" s="12" t="n"/>
    </row>
    <row r="34" ht="24" customHeight="1">
      <c r="A34" s="12" t="n"/>
      <c r="B34" s="26" t="n"/>
      <c r="C34" s="14" t="n"/>
      <c r="D34" s="12" t="n"/>
      <c r="E34" s="12" t="n"/>
      <c r="F34" s="15" t="n"/>
      <c r="G34" s="15" t="n"/>
      <c r="H34" s="26" t="n"/>
      <c r="I34" s="12" t="n"/>
      <c r="J34" s="26" t="n"/>
      <c r="K34" s="14" t="n"/>
      <c r="L34" s="18">
        <f>IF(OR(B34="",C34="",J34="",K34=""),"",IFERROR((J34+K34-B34-C34)*24,""))</f>
        <v/>
      </c>
      <c r="M34" s="18">
        <f>IF(G34="","",IFERROR(VLOOKUP(G34,Assumptions!$D$4:$E$11,2,FALSE),""))</f>
        <v/>
      </c>
      <c r="N34" s="19">
        <f>IF(A34="","",IF(L34="","Human check: no response logged",IF(L34&lt;0,"Human check: response chronology",IF(M34="","Human check: source target",IF(L34&lt;=M34,"Within target","Human check: over target")))))</f>
        <v/>
      </c>
      <c r="O34" s="15" t="n"/>
      <c r="P34" s="12" t="n"/>
      <c r="Q34" s="26" t="n"/>
      <c r="R34" s="19">
        <f>IF(A34="","",IF(LEFT(O34,6)="Closed","Closed",IF(P34="","Human check: add next action",IF(Q34="","Human check: add action date",IF(Q34&lt;TODAY(),"Human check: overdue",IF(Q34=TODAY(),"Due today","Scheduled"))))))</f>
        <v/>
      </c>
      <c r="S34" s="12" t="n"/>
    </row>
    <row r="35" ht="24" customHeight="1">
      <c r="A35" s="12" t="n"/>
      <c r="B35" s="26" t="n"/>
      <c r="C35" s="14" t="n"/>
      <c r="D35" s="12" t="n"/>
      <c r="E35" s="12" t="n"/>
      <c r="F35" s="15" t="n"/>
      <c r="G35" s="15" t="n"/>
      <c r="H35" s="26" t="n"/>
      <c r="I35" s="12" t="n"/>
      <c r="J35" s="26" t="n"/>
      <c r="K35" s="14" t="n"/>
      <c r="L35" s="16">
        <f>IF(OR(B35="",C35="",J35="",K35=""),"",IFERROR((J35+K35-B35-C35)*24,""))</f>
        <v/>
      </c>
      <c r="M35" s="16">
        <f>IF(G35="","",IFERROR(VLOOKUP(G35,Assumptions!$D$4:$E$11,2,FALSE),""))</f>
        <v/>
      </c>
      <c r="N35" s="17">
        <f>IF(A35="","",IF(L35="","Human check: no response logged",IF(L35&lt;0,"Human check: response chronology",IF(M35="","Human check: source target",IF(L35&lt;=M35,"Within target","Human check: over target")))))</f>
        <v/>
      </c>
      <c r="O35" s="15" t="n"/>
      <c r="P35" s="12" t="n"/>
      <c r="Q35" s="26" t="n"/>
      <c r="R35" s="17">
        <f>IF(A35="","",IF(LEFT(O35,6)="Closed","Closed",IF(P35="","Human check: add next action",IF(Q35="","Human check: add action date",IF(Q35&lt;TODAY(),"Human check: overdue",IF(Q35=TODAY(),"Due today","Scheduled"))))))</f>
        <v/>
      </c>
      <c r="S35" s="12" t="n"/>
    </row>
    <row r="36" ht="24" customHeight="1">
      <c r="A36" s="12" t="n"/>
      <c r="B36" s="26" t="n"/>
      <c r="C36" s="14" t="n"/>
      <c r="D36" s="12" t="n"/>
      <c r="E36" s="12" t="n"/>
      <c r="F36" s="15" t="n"/>
      <c r="G36" s="15" t="n"/>
      <c r="H36" s="26" t="n"/>
      <c r="I36" s="12" t="n"/>
      <c r="J36" s="26" t="n"/>
      <c r="K36" s="14" t="n"/>
      <c r="L36" s="18">
        <f>IF(OR(B36="",C36="",J36="",K36=""),"",IFERROR((J36+K36-B36-C36)*24,""))</f>
        <v/>
      </c>
      <c r="M36" s="18">
        <f>IF(G36="","",IFERROR(VLOOKUP(G36,Assumptions!$D$4:$E$11,2,FALSE),""))</f>
        <v/>
      </c>
      <c r="N36" s="19">
        <f>IF(A36="","",IF(L36="","Human check: no response logged",IF(L36&lt;0,"Human check: response chronology",IF(M36="","Human check: source target",IF(L36&lt;=M36,"Within target","Human check: over target")))))</f>
        <v/>
      </c>
      <c r="O36" s="15" t="n"/>
      <c r="P36" s="12" t="n"/>
      <c r="Q36" s="26" t="n"/>
      <c r="R36" s="19">
        <f>IF(A36="","",IF(LEFT(O36,6)="Closed","Closed",IF(P36="","Human check: add next action",IF(Q36="","Human check: add action date",IF(Q36&lt;TODAY(),"Human check: overdue",IF(Q36=TODAY(),"Due today","Scheduled"))))))</f>
        <v/>
      </c>
      <c r="S36" s="12" t="n"/>
    </row>
    <row r="37" ht="24" customHeight="1">
      <c r="A37" s="12" t="n"/>
      <c r="B37" s="26" t="n"/>
      <c r="C37" s="14" t="n"/>
      <c r="D37" s="12" t="n"/>
      <c r="E37" s="12" t="n"/>
      <c r="F37" s="15" t="n"/>
      <c r="G37" s="15" t="n"/>
      <c r="H37" s="26" t="n"/>
      <c r="I37" s="12" t="n"/>
      <c r="J37" s="26" t="n"/>
      <c r="K37" s="14" t="n"/>
      <c r="L37" s="16">
        <f>IF(OR(B37="",C37="",J37="",K37=""),"",IFERROR((J37+K37-B37-C37)*24,""))</f>
        <v/>
      </c>
      <c r="M37" s="16">
        <f>IF(G37="","",IFERROR(VLOOKUP(G37,Assumptions!$D$4:$E$11,2,FALSE),""))</f>
        <v/>
      </c>
      <c r="N37" s="17">
        <f>IF(A37="","",IF(L37="","Human check: no response logged",IF(L37&lt;0,"Human check: response chronology",IF(M37="","Human check: source target",IF(L37&lt;=M37,"Within target","Human check: over target")))))</f>
        <v/>
      </c>
      <c r="O37" s="15" t="n"/>
      <c r="P37" s="12" t="n"/>
      <c r="Q37" s="26" t="n"/>
      <c r="R37" s="17">
        <f>IF(A37="","",IF(LEFT(O37,6)="Closed","Closed",IF(P37="","Human check: add next action",IF(Q37="","Human check: add action date",IF(Q37&lt;TODAY(),"Human check: overdue",IF(Q37=TODAY(),"Due today","Scheduled"))))))</f>
        <v/>
      </c>
      <c r="S37" s="12" t="n"/>
    </row>
    <row r="38" ht="24" customHeight="1">
      <c r="A38" s="12" t="n"/>
      <c r="B38" s="26" t="n"/>
      <c r="C38" s="14" t="n"/>
      <c r="D38" s="12" t="n"/>
      <c r="E38" s="12" t="n"/>
      <c r="F38" s="15" t="n"/>
      <c r="G38" s="15" t="n"/>
      <c r="H38" s="26" t="n"/>
      <c r="I38" s="12" t="n"/>
      <c r="J38" s="26" t="n"/>
      <c r="K38" s="14" t="n"/>
      <c r="L38" s="18">
        <f>IF(OR(B38="",C38="",J38="",K38=""),"",IFERROR((J38+K38-B38-C38)*24,""))</f>
        <v/>
      </c>
      <c r="M38" s="18">
        <f>IF(G38="","",IFERROR(VLOOKUP(G38,Assumptions!$D$4:$E$11,2,FALSE),""))</f>
        <v/>
      </c>
      <c r="N38" s="19">
        <f>IF(A38="","",IF(L38="","Human check: no response logged",IF(L38&lt;0,"Human check: response chronology",IF(M38="","Human check: source target",IF(L38&lt;=M38,"Within target","Human check: over target")))))</f>
        <v/>
      </c>
      <c r="O38" s="15" t="n"/>
      <c r="P38" s="12" t="n"/>
      <c r="Q38" s="26" t="n"/>
      <c r="R38" s="19">
        <f>IF(A38="","",IF(LEFT(O38,6)="Closed","Closed",IF(P38="","Human check: add next action",IF(Q38="","Human check: add action date",IF(Q38&lt;TODAY(),"Human check: overdue",IF(Q38=TODAY(),"Due today","Scheduled"))))))</f>
        <v/>
      </c>
      <c r="S38" s="12" t="n"/>
    </row>
    <row r="39" ht="24" customHeight="1">
      <c r="A39" s="12" t="n"/>
      <c r="B39" s="26" t="n"/>
      <c r="C39" s="14" t="n"/>
      <c r="D39" s="12" t="n"/>
      <c r="E39" s="12" t="n"/>
      <c r="F39" s="15" t="n"/>
      <c r="G39" s="15" t="n"/>
      <c r="H39" s="26" t="n"/>
      <c r="I39" s="12" t="n"/>
      <c r="J39" s="26" t="n"/>
      <c r="K39" s="14" t="n"/>
      <c r="L39" s="16">
        <f>IF(OR(B39="",C39="",J39="",K39=""),"",IFERROR((J39+K39-B39-C39)*24,""))</f>
        <v/>
      </c>
      <c r="M39" s="16">
        <f>IF(G39="","",IFERROR(VLOOKUP(G39,Assumptions!$D$4:$E$11,2,FALSE),""))</f>
        <v/>
      </c>
      <c r="N39" s="17">
        <f>IF(A39="","",IF(L39="","Human check: no response logged",IF(L39&lt;0,"Human check: response chronology",IF(M39="","Human check: source target",IF(L39&lt;=M39,"Within target","Human check: over target")))))</f>
        <v/>
      </c>
      <c r="O39" s="15" t="n"/>
      <c r="P39" s="12" t="n"/>
      <c r="Q39" s="26" t="n"/>
      <c r="R39" s="17">
        <f>IF(A39="","",IF(LEFT(O39,6)="Closed","Closed",IF(P39="","Human check: add next action",IF(Q39="","Human check: add action date",IF(Q39&lt;TODAY(),"Human check: overdue",IF(Q39=TODAY(),"Due today","Scheduled"))))))</f>
        <v/>
      </c>
      <c r="S39" s="12" t="n"/>
    </row>
    <row r="40" ht="24" customHeight="1">
      <c r="A40" s="12" t="n"/>
      <c r="B40" s="26" t="n"/>
      <c r="C40" s="14" t="n"/>
      <c r="D40" s="12" t="n"/>
      <c r="E40" s="12" t="n"/>
      <c r="F40" s="15" t="n"/>
      <c r="G40" s="15" t="n"/>
      <c r="H40" s="26" t="n"/>
      <c r="I40" s="12" t="n"/>
      <c r="J40" s="26" t="n"/>
      <c r="K40" s="14" t="n"/>
      <c r="L40" s="18">
        <f>IF(OR(B40="",C40="",J40="",K40=""),"",IFERROR((J40+K40-B40-C40)*24,""))</f>
        <v/>
      </c>
      <c r="M40" s="18">
        <f>IF(G40="","",IFERROR(VLOOKUP(G40,Assumptions!$D$4:$E$11,2,FALSE),""))</f>
        <v/>
      </c>
      <c r="N40" s="19">
        <f>IF(A40="","",IF(L40="","Human check: no response logged",IF(L40&lt;0,"Human check: response chronology",IF(M40="","Human check: source target",IF(L40&lt;=M40,"Within target","Human check: over target")))))</f>
        <v/>
      </c>
      <c r="O40" s="15" t="n"/>
      <c r="P40" s="12" t="n"/>
      <c r="Q40" s="26" t="n"/>
      <c r="R40" s="19">
        <f>IF(A40="","",IF(LEFT(O40,6)="Closed","Closed",IF(P40="","Human check: add next action",IF(Q40="","Human check: add action date",IF(Q40&lt;TODAY(),"Human check: overdue",IF(Q40=TODAY(),"Due today","Scheduled"))))))</f>
        <v/>
      </c>
      <c r="S40" s="12" t="n"/>
    </row>
    <row r="41" ht="24" customHeight="1">
      <c r="A41" s="12" t="n"/>
      <c r="B41" s="26" t="n"/>
      <c r="C41" s="14" t="n"/>
      <c r="D41" s="12" t="n"/>
      <c r="E41" s="12" t="n"/>
      <c r="F41" s="15" t="n"/>
      <c r="G41" s="15" t="n"/>
      <c r="H41" s="26" t="n"/>
      <c r="I41" s="12" t="n"/>
      <c r="J41" s="26" t="n"/>
      <c r="K41" s="14" t="n"/>
      <c r="L41" s="16">
        <f>IF(OR(B41="",C41="",J41="",K41=""),"",IFERROR((J41+K41-B41-C41)*24,""))</f>
        <v/>
      </c>
      <c r="M41" s="16">
        <f>IF(G41="","",IFERROR(VLOOKUP(G41,Assumptions!$D$4:$E$11,2,FALSE),""))</f>
        <v/>
      </c>
      <c r="N41" s="17">
        <f>IF(A41="","",IF(L41="","Human check: no response logged",IF(L41&lt;0,"Human check: response chronology",IF(M41="","Human check: source target",IF(L41&lt;=M41,"Within target","Human check: over target")))))</f>
        <v/>
      </c>
      <c r="O41" s="15" t="n"/>
      <c r="P41" s="12" t="n"/>
      <c r="Q41" s="26" t="n"/>
      <c r="R41" s="17">
        <f>IF(A41="","",IF(LEFT(O41,6)="Closed","Closed",IF(P41="","Human check: add next action",IF(Q41="","Human check: add action date",IF(Q41&lt;TODAY(),"Human check: overdue",IF(Q41=TODAY(),"Due today","Scheduled"))))))</f>
        <v/>
      </c>
      <c r="S41" s="12" t="n"/>
    </row>
    <row r="42" ht="24" customHeight="1">
      <c r="A42" s="12" t="n"/>
      <c r="B42" s="26" t="n"/>
      <c r="C42" s="14" t="n"/>
      <c r="D42" s="12" t="n"/>
      <c r="E42" s="12" t="n"/>
      <c r="F42" s="15" t="n"/>
      <c r="G42" s="15" t="n"/>
      <c r="H42" s="26" t="n"/>
      <c r="I42" s="12" t="n"/>
      <c r="J42" s="26" t="n"/>
      <c r="K42" s="14" t="n"/>
      <c r="L42" s="18">
        <f>IF(OR(B42="",C42="",J42="",K42=""),"",IFERROR((J42+K42-B42-C42)*24,""))</f>
        <v/>
      </c>
      <c r="M42" s="18">
        <f>IF(G42="","",IFERROR(VLOOKUP(G42,Assumptions!$D$4:$E$11,2,FALSE),""))</f>
        <v/>
      </c>
      <c r="N42" s="19">
        <f>IF(A42="","",IF(L42="","Human check: no response logged",IF(L42&lt;0,"Human check: response chronology",IF(M42="","Human check: source target",IF(L42&lt;=M42,"Within target","Human check: over target")))))</f>
        <v/>
      </c>
      <c r="O42" s="15" t="n"/>
      <c r="P42" s="12" t="n"/>
      <c r="Q42" s="26" t="n"/>
      <c r="R42" s="19">
        <f>IF(A42="","",IF(LEFT(O42,6)="Closed","Closed",IF(P42="","Human check: add next action",IF(Q42="","Human check: add action date",IF(Q42&lt;TODAY(),"Human check: overdue",IF(Q42=TODAY(),"Due today","Scheduled"))))))</f>
        <v/>
      </c>
      <c r="S42" s="12" t="n"/>
    </row>
    <row r="43" ht="24" customHeight="1">
      <c r="A43" s="12" t="n"/>
      <c r="B43" s="26" t="n"/>
      <c r="C43" s="14" t="n"/>
      <c r="D43" s="12" t="n"/>
      <c r="E43" s="12" t="n"/>
      <c r="F43" s="15" t="n"/>
      <c r="G43" s="15" t="n"/>
      <c r="H43" s="26" t="n"/>
      <c r="I43" s="12" t="n"/>
      <c r="J43" s="26" t="n"/>
      <c r="K43" s="14" t="n"/>
      <c r="L43" s="16">
        <f>IF(OR(B43="",C43="",J43="",K43=""),"",IFERROR((J43+K43-B43-C43)*24,""))</f>
        <v/>
      </c>
      <c r="M43" s="16">
        <f>IF(G43="","",IFERROR(VLOOKUP(G43,Assumptions!$D$4:$E$11,2,FALSE),""))</f>
        <v/>
      </c>
      <c r="N43" s="17">
        <f>IF(A43="","",IF(L43="","Human check: no response logged",IF(L43&lt;0,"Human check: response chronology",IF(M43="","Human check: source target",IF(L43&lt;=M43,"Within target","Human check: over target")))))</f>
        <v/>
      </c>
      <c r="O43" s="15" t="n"/>
      <c r="P43" s="12" t="n"/>
      <c r="Q43" s="26" t="n"/>
      <c r="R43" s="17">
        <f>IF(A43="","",IF(LEFT(O43,6)="Closed","Closed",IF(P43="","Human check: add next action",IF(Q43="","Human check: add action date",IF(Q43&lt;TODAY(),"Human check: overdue",IF(Q43=TODAY(),"Due today","Scheduled"))))))</f>
        <v/>
      </c>
      <c r="S43" s="12" t="n"/>
    </row>
    <row r="44" ht="24" customHeight="1">
      <c r="A44" s="12" t="n"/>
      <c r="B44" s="26" t="n"/>
      <c r="C44" s="14" t="n"/>
      <c r="D44" s="12" t="n"/>
      <c r="E44" s="12" t="n"/>
      <c r="F44" s="15" t="n"/>
      <c r="G44" s="15" t="n"/>
      <c r="H44" s="26" t="n"/>
      <c r="I44" s="12" t="n"/>
      <c r="J44" s="26" t="n"/>
      <c r="K44" s="14" t="n"/>
      <c r="L44" s="18">
        <f>IF(OR(B44="",C44="",J44="",K44=""),"",IFERROR((J44+K44-B44-C44)*24,""))</f>
        <v/>
      </c>
      <c r="M44" s="18">
        <f>IF(G44="","",IFERROR(VLOOKUP(G44,Assumptions!$D$4:$E$11,2,FALSE),""))</f>
        <v/>
      </c>
      <c r="N44" s="19">
        <f>IF(A44="","",IF(L44="","Human check: no response logged",IF(L44&lt;0,"Human check: response chronology",IF(M44="","Human check: source target",IF(L44&lt;=M44,"Within target","Human check: over target")))))</f>
        <v/>
      </c>
      <c r="O44" s="15" t="n"/>
      <c r="P44" s="12" t="n"/>
      <c r="Q44" s="26" t="n"/>
      <c r="R44" s="19">
        <f>IF(A44="","",IF(LEFT(O44,6)="Closed","Closed",IF(P44="","Human check: add next action",IF(Q44="","Human check: add action date",IF(Q44&lt;TODAY(),"Human check: overdue",IF(Q44=TODAY(),"Due today","Scheduled"))))))</f>
        <v/>
      </c>
      <c r="S44" s="12" t="n"/>
    </row>
    <row r="45" ht="24" customHeight="1">
      <c r="A45" s="12" t="n"/>
      <c r="B45" s="26" t="n"/>
      <c r="C45" s="14" t="n"/>
      <c r="D45" s="12" t="n"/>
      <c r="E45" s="12" t="n"/>
      <c r="F45" s="15" t="n"/>
      <c r="G45" s="15" t="n"/>
      <c r="H45" s="26" t="n"/>
      <c r="I45" s="12" t="n"/>
      <c r="J45" s="26" t="n"/>
      <c r="K45" s="14" t="n"/>
      <c r="L45" s="16">
        <f>IF(OR(B45="",C45="",J45="",K45=""),"",IFERROR((J45+K45-B45-C45)*24,""))</f>
        <v/>
      </c>
      <c r="M45" s="16">
        <f>IF(G45="","",IFERROR(VLOOKUP(G45,Assumptions!$D$4:$E$11,2,FALSE),""))</f>
        <v/>
      </c>
      <c r="N45" s="17">
        <f>IF(A45="","",IF(L45="","Human check: no response logged",IF(L45&lt;0,"Human check: response chronology",IF(M45="","Human check: source target",IF(L45&lt;=M45,"Within target","Human check: over target")))))</f>
        <v/>
      </c>
      <c r="O45" s="15" t="n"/>
      <c r="P45" s="12" t="n"/>
      <c r="Q45" s="26" t="n"/>
      <c r="R45" s="17">
        <f>IF(A45="","",IF(LEFT(O45,6)="Closed","Closed",IF(P45="","Human check: add next action",IF(Q45="","Human check: add action date",IF(Q45&lt;TODAY(),"Human check: overdue",IF(Q45=TODAY(),"Due today","Scheduled"))))))</f>
        <v/>
      </c>
      <c r="S45" s="12" t="n"/>
    </row>
    <row r="46" ht="24" customHeight="1">
      <c r="A46" s="12" t="n"/>
      <c r="B46" s="26" t="n"/>
      <c r="C46" s="14" t="n"/>
      <c r="D46" s="12" t="n"/>
      <c r="E46" s="12" t="n"/>
      <c r="F46" s="15" t="n"/>
      <c r="G46" s="15" t="n"/>
      <c r="H46" s="26" t="n"/>
      <c r="I46" s="12" t="n"/>
      <c r="J46" s="26" t="n"/>
      <c r="K46" s="14" t="n"/>
      <c r="L46" s="18">
        <f>IF(OR(B46="",C46="",J46="",K46=""),"",IFERROR((J46+K46-B46-C46)*24,""))</f>
        <v/>
      </c>
      <c r="M46" s="18">
        <f>IF(G46="","",IFERROR(VLOOKUP(G46,Assumptions!$D$4:$E$11,2,FALSE),""))</f>
        <v/>
      </c>
      <c r="N46" s="19">
        <f>IF(A46="","",IF(L46="","Human check: no response logged",IF(L46&lt;0,"Human check: response chronology",IF(M46="","Human check: source target",IF(L46&lt;=M46,"Within target","Human check: over target")))))</f>
        <v/>
      </c>
      <c r="O46" s="15" t="n"/>
      <c r="P46" s="12" t="n"/>
      <c r="Q46" s="26" t="n"/>
      <c r="R46" s="19">
        <f>IF(A46="","",IF(LEFT(O46,6)="Closed","Closed",IF(P46="","Human check: add next action",IF(Q46="","Human check: add action date",IF(Q46&lt;TODAY(),"Human check: overdue",IF(Q46=TODAY(),"Due today","Scheduled"))))))</f>
        <v/>
      </c>
      <c r="S46" s="12" t="n"/>
    </row>
    <row r="47" ht="24" customHeight="1">
      <c r="A47" s="12" t="n"/>
      <c r="B47" s="26" t="n"/>
      <c r="C47" s="14" t="n"/>
      <c r="D47" s="12" t="n"/>
      <c r="E47" s="12" t="n"/>
      <c r="F47" s="15" t="n"/>
      <c r="G47" s="15" t="n"/>
      <c r="H47" s="26" t="n"/>
      <c r="I47" s="12" t="n"/>
      <c r="J47" s="26" t="n"/>
      <c r="K47" s="14" t="n"/>
      <c r="L47" s="16">
        <f>IF(OR(B47="",C47="",J47="",K47=""),"",IFERROR((J47+K47-B47-C47)*24,""))</f>
        <v/>
      </c>
      <c r="M47" s="16">
        <f>IF(G47="","",IFERROR(VLOOKUP(G47,Assumptions!$D$4:$E$11,2,FALSE),""))</f>
        <v/>
      </c>
      <c r="N47" s="17">
        <f>IF(A47="","",IF(L47="","Human check: no response logged",IF(L47&lt;0,"Human check: response chronology",IF(M47="","Human check: source target",IF(L47&lt;=M47,"Within target","Human check: over target")))))</f>
        <v/>
      </c>
      <c r="O47" s="15" t="n"/>
      <c r="P47" s="12" t="n"/>
      <c r="Q47" s="26" t="n"/>
      <c r="R47" s="17">
        <f>IF(A47="","",IF(LEFT(O47,6)="Closed","Closed",IF(P47="","Human check: add next action",IF(Q47="","Human check: add action date",IF(Q47&lt;TODAY(),"Human check: overdue",IF(Q47=TODAY(),"Due today","Scheduled"))))))</f>
        <v/>
      </c>
      <c r="S47" s="12" t="n"/>
    </row>
    <row r="48" ht="24" customHeight="1">
      <c r="A48" s="12" t="n"/>
      <c r="B48" s="26" t="n"/>
      <c r="C48" s="14" t="n"/>
      <c r="D48" s="12" t="n"/>
      <c r="E48" s="12" t="n"/>
      <c r="F48" s="15" t="n"/>
      <c r="G48" s="15" t="n"/>
      <c r="H48" s="26" t="n"/>
      <c r="I48" s="12" t="n"/>
      <c r="J48" s="26" t="n"/>
      <c r="K48" s="14" t="n"/>
      <c r="L48" s="18">
        <f>IF(OR(B48="",C48="",J48="",K48=""),"",IFERROR((J48+K48-B48-C48)*24,""))</f>
        <v/>
      </c>
      <c r="M48" s="18">
        <f>IF(G48="","",IFERROR(VLOOKUP(G48,Assumptions!$D$4:$E$11,2,FALSE),""))</f>
        <v/>
      </c>
      <c r="N48" s="19">
        <f>IF(A48="","",IF(L48="","Human check: no response logged",IF(L48&lt;0,"Human check: response chronology",IF(M48="","Human check: source target",IF(L48&lt;=M48,"Within target","Human check: over target")))))</f>
        <v/>
      </c>
      <c r="O48" s="15" t="n"/>
      <c r="P48" s="12" t="n"/>
      <c r="Q48" s="26" t="n"/>
      <c r="R48" s="19">
        <f>IF(A48="","",IF(LEFT(O48,6)="Closed","Closed",IF(P48="","Human check: add next action",IF(Q48="","Human check: add action date",IF(Q48&lt;TODAY(),"Human check: overdue",IF(Q48=TODAY(),"Due today","Scheduled"))))))</f>
        <v/>
      </c>
      <c r="S48" s="12" t="n"/>
    </row>
    <row r="49" ht="24" customHeight="1">
      <c r="A49" s="12" t="n"/>
      <c r="B49" s="26" t="n"/>
      <c r="C49" s="14" t="n"/>
      <c r="D49" s="12" t="n"/>
      <c r="E49" s="12" t="n"/>
      <c r="F49" s="15" t="n"/>
      <c r="G49" s="15" t="n"/>
      <c r="H49" s="26" t="n"/>
      <c r="I49" s="12" t="n"/>
      <c r="J49" s="26" t="n"/>
      <c r="K49" s="14" t="n"/>
      <c r="L49" s="16">
        <f>IF(OR(B49="",C49="",J49="",K49=""),"",IFERROR((J49+K49-B49-C49)*24,""))</f>
        <v/>
      </c>
      <c r="M49" s="16">
        <f>IF(G49="","",IFERROR(VLOOKUP(G49,Assumptions!$D$4:$E$11,2,FALSE),""))</f>
        <v/>
      </c>
      <c r="N49" s="17">
        <f>IF(A49="","",IF(L49="","Human check: no response logged",IF(L49&lt;0,"Human check: response chronology",IF(M49="","Human check: source target",IF(L49&lt;=M49,"Within target","Human check: over target")))))</f>
        <v/>
      </c>
      <c r="O49" s="15" t="n"/>
      <c r="P49" s="12" t="n"/>
      <c r="Q49" s="26" t="n"/>
      <c r="R49" s="17">
        <f>IF(A49="","",IF(LEFT(O49,6)="Closed","Closed",IF(P49="","Human check: add next action",IF(Q49="","Human check: add action date",IF(Q49&lt;TODAY(),"Human check: overdue",IF(Q49=TODAY(),"Due today","Scheduled"))))))</f>
        <v/>
      </c>
      <c r="S49" s="12" t="n"/>
    </row>
    <row r="50" ht="24" customHeight="1">
      <c r="A50" s="12" t="n"/>
      <c r="B50" s="26" t="n"/>
      <c r="C50" s="14" t="n"/>
      <c r="D50" s="12" t="n"/>
      <c r="E50" s="12" t="n"/>
      <c r="F50" s="15" t="n"/>
      <c r="G50" s="15" t="n"/>
      <c r="H50" s="26" t="n"/>
      <c r="I50" s="12" t="n"/>
      <c r="J50" s="26" t="n"/>
      <c r="K50" s="14" t="n"/>
      <c r="L50" s="18">
        <f>IF(OR(B50="",C50="",J50="",K50=""),"",IFERROR((J50+K50-B50-C50)*24,""))</f>
        <v/>
      </c>
      <c r="M50" s="18">
        <f>IF(G50="","",IFERROR(VLOOKUP(G50,Assumptions!$D$4:$E$11,2,FALSE),""))</f>
        <v/>
      </c>
      <c r="N50" s="19">
        <f>IF(A50="","",IF(L50="","Human check: no response logged",IF(L50&lt;0,"Human check: response chronology",IF(M50="","Human check: source target",IF(L50&lt;=M50,"Within target","Human check: over target")))))</f>
        <v/>
      </c>
      <c r="O50" s="15" t="n"/>
      <c r="P50" s="12" t="n"/>
      <c r="Q50" s="26" t="n"/>
      <c r="R50" s="19">
        <f>IF(A50="","",IF(LEFT(O50,6)="Closed","Closed",IF(P50="","Human check: add next action",IF(Q50="","Human check: add action date",IF(Q50&lt;TODAY(),"Human check: overdue",IF(Q50=TODAY(),"Due today","Scheduled"))))))</f>
        <v/>
      </c>
      <c r="S50" s="12" t="n"/>
    </row>
    <row r="51" ht="24" customHeight="1">
      <c r="A51" s="12" t="n"/>
      <c r="B51" s="26" t="n"/>
      <c r="C51" s="14" t="n"/>
      <c r="D51" s="12" t="n"/>
      <c r="E51" s="12" t="n"/>
      <c r="F51" s="15" t="n"/>
      <c r="G51" s="15" t="n"/>
      <c r="H51" s="26" t="n"/>
      <c r="I51" s="12" t="n"/>
      <c r="J51" s="26" t="n"/>
      <c r="K51" s="14" t="n"/>
      <c r="L51" s="16">
        <f>IF(OR(B51="",C51="",J51="",K51=""),"",IFERROR((J51+K51-B51-C51)*24,""))</f>
        <v/>
      </c>
      <c r="M51" s="16">
        <f>IF(G51="","",IFERROR(VLOOKUP(G51,Assumptions!$D$4:$E$11,2,FALSE),""))</f>
        <v/>
      </c>
      <c r="N51" s="17">
        <f>IF(A51="","",IF(L51="","Human check: no response logged",IF(L51&lt;0,"Human check: response chronology",IF(M51="","Human check: source target",IF(L51&lt;=M51,"Within target","Human check: over target")))))</f>
        <v/>
      </c>
      <c r="O51" s="15" t="n"/>
      <c r="P51" s="12" t="n"/>
      <c r="Q51" s="26" t="n"/>
      <c r="R51" s="17">
        <f>IF(A51="","",IF(LEFT(O51,6)="Closed","Closed",IF(P51="","Human check: add next action",IF(Q51="","Human check: add action date",IF(Q51&lt;TODAY(),"Human check: overdue",IF(Q51=TODAY(),"Due today","Scheduled"))))))</f>
        <v/>
      </c>
      <c r="S51" s="12" t="n"/>
    </row>
    <row r="52" ht="24" customHeight="1">
      <c r="A52" s="12" t="n"/>
      <c r="B52" s="26" t="n"/>
      <c r="C52" s="14" t="n"/>
      <c r="D52" s="12" t="n"/>
      <c r="E52" s="12" t="n"/>
      <c r="F52" s="15" t="n"/>
      <c r="G52" s="15" t="n"/>
      <c r="H52" s="26" t="n"/>
      <c r="I52" s="12" t="n"/>
      <c r="J52" s="26" t="n"/>
      <c r="K52" s="14" t="n"/>
      <c r="L52" s="18">
        <f>IF(OR(B52="",C52="",J52="",K52=""),"",IFERROR((J52+K52-B52-C52)*24,""))</f>
        <v/>
      </c>
      <c r="M52" s="18">
        <f>IF(G52="","",IFERROR(VLOOKUP(G52,Assumptions!$D$4:$E$11,2,FALSE),""))</f>
        <v/>
      </c>
      <c r="N52" s="19">
        <f>IF(A52="","",IF(L52="","Human check: no response logged",IF(L52&lt;0,"Human check: response chronology",IF(M52="","Human check: source target",IF(L52&lt;=M52,"Within target","Human check: over target")))))</f>
        <v/>
      </c>
      <c r="O52" s="15" t="n"/>
      <c r="P52" s="12" t="n"/>
      <c r="Q52" s="26" t="n"/>
      <c r="R52" s="19">
        <f>IF(A52="","",IF(LEFT(O52,6)="Closed","Closed",IF(P52="","Human check: add next action",IF(Q52="","Human check: add action date",IF(Q52&lt;TODAY(),"Human check: overdue",IF(Q52=TODAY(),"Due today","Scheduled"))))))</f>
        <v/>
      </c>
      <c r="S52" s="12" t="n"/>
    </row>
    <row r="53" ht="24" customHeight="1">
      <c r="A53" s="12" t="n"/>
      <c r="B53" s="26" t="n"/>
      <c r="C53" s="14" t="n"/>
      <c r="D53" s="12" t="n"/>
      <c r="E53" s="12" t="n"/>
      <c r="F53" s="15" t="n"/>
      <c r="G53" s="15" t="n"/>
      <c r="H53" s="26" t="n"/>
      <c r="I53" s="12" t="n"/>
      <c r="J53" s="26" t="n"/>
      <c r="K53" s="14" t="n"/>
      <c r="L53" s="16">
        <f>IF(OR(B53="",C53="",J53="",K53=""),"",IFERROR((J53+K53-B53-C53)*24,""))</f>
        <v/>
      </c>
      <c r="M53" s="16">
        <f>IF(G53="","",IFERROR(VLOOKUP(G53,Assumptions!$D$4:$E$11,2,FALSE),""))</f>
        <v/>
      </c>
      <c r="N53" s="17">
        <f>IF(A53="","",IF(L53="","Human check: no response logged",IF(L53&lt;0,"Human check: response chronology",IF(M53="","Human check: source target",IF(L53&lt;=M53,"Within target","Human check: over target")))))</f>
        <v/>
      </c>
      <c r="O53" s="15" t="n"/>
      <c r="P53" s="12" t="n"/>
      <c r="Q53" s="26" t="n"/>
      <c r="R53" s="17">
        <f>IF(A53="","",IF(LEFT(O53,6)="Closed","Closed",IF(P53="","Human check: add next action",IF(Q53="","Human check: add action date",IF(Q53&lt;TODAY(),"Human check: overdue",IF(Q53=TODAY(),"Due today","Scheduled"))))))</f>
        <v/>
      </c>
      <c r="S53" s="12" t="n"/>
    </row>
    <row r="54" ht="24" customHeight="1">
      <c r="A54" s="12" t="n"/>
      <c r="B54" s="26" t="n"/>
      <c r="C54" s="14" t="n"/>
      <c r="D54" s="12" t="n"/>
      <c r="E54" s="12" t="n"/>
      <c r="F54" s="15" t="n"/>
      <c r="G54" s="15" t="n"/>
      <c r="H54" s="26" t="n"/>
      <c r="I54" s="12" t="n"/>
      <c r="J54" s="26" t="n"/>
      <c r="K54" s="14" t="n"/>
      <c r="L54" s="18">
        <f>IF(OR(B54="",C54="",J54="",K54=""),"",IFERROR((J54+K54-B54-C54)*24,""))</f>
        <v/>
      </c>
      <c r="M54" s="18">
        <f>IF(G54="","",IFERROR(VLOOKUP(G54,Assumptions!$D$4:$E$11,2,FALSE),""))</f>
        <v/>
      </c>
      <c r="N54" s="19">
        <f>IF(A54="","",IF(L54="","Human check: no response logged",IF(L54&lt;0,"Human check: response chronology",IF(M54="","Human check: source target",IF(L54&lt;=M54,"Within target","Human check: over target")))))</f>
        <v/>
      </c>
      <c r="O54" s="15" t="n"/>
      <c r="P54" s="12" t="n"/>
      <c r="Q54" s="26" t="n"/>
      <c r="R54" s="19">
        <f>IF(A54="","",IF(LEFT(O54,6)="Closed","Closed",IF(P54="","Human check: add next action",IF(Q54="","Human check: add action date",IF(Q54&lt;TODAY(),"Human check: overdue",IF(Q54=TODAY(),"Due today","Scheduled"))))))</f>
        <v/>
      </c>
      <c r="S54" s="12" t="n"/>
    </row>
    <row r="55" ht="24" customHeight="1">
      <c r="A55" s="12" t="n"/>
      <c r="B55" s="26" t="n"/>
      <c r="C55" s="14" t="n"/>
      <c r="D55" s="12" t="n"/>
      <c r="E55" s="12" t="n"/>
      <c r="F55" s="15" t="n"/>
      <c r="G55" s="15" t="n"/>
      <c r="H55" s="26" t="n"/>
      <c r="I55" s="12" t="n"/>
      <c r="J55" s="26" t="n"/>
      <c r="K55" s="14" t="n"/>
      <c r="L55" s="16">
        <f>IF(OR(B55="",C55="",J55="",K55=""),"",IFERROR((J55+K55-B55-C55)*24,""))</f>
        <v/>
      </c>
      <c r="M55" s="16">
        <f>IF(G55="","",IFERROR(VLOOKUP(G55,Assumptions!$D$4:$E$11,2,FALSE),""))</f>
        <v/>
      </c>
      <c r="N55" s="17">
        <f>IF(A55="","",IF(L55="","Human check: no response logged",IF(L55&lt;0,"Human check: response chronology",IF(M55="","Human check: source target",IF(L55&lt;=M55,"Within target","Human check: over target")))))</f>
        <v/>
      </c>
      <c r="O55" s="15" t="n"/>
      <c r="P55" s="12" t="n"/>
      <c r="Q55" s="26" t="n"/>
      <c r="R55" s="17">
        <f>IF(A55="","",IF(LEFT(O55,6)="Closed","Closed",IF(P55="","Human check: add next action",IF(Q55="","Human check: add action date",IF(Q55&lt;TODAY(),"Human check: overdue",IF(Q55=TODAY(),"Due today","Scheduled"))))))</f>
        <v/>
      </c>
      <c r="S55" s="12" t="n"/>
    </row>
    <row r="56" ht="24" customHeight="1">
      <c r="A56" s="12" t="n"/>
      <c r="B56" s="26" t="n"/>
      <c r="C56" s="14" t="n"/>
      <c r="D56" s="12" t="n"/>
      <c r="E56" s="12" t="n"/>
      <c r="F56" s="15" t="n"/>
      <c r="G56" s="15" t="n"/>
      <c r="H56" s="26" t="n"/>
      <c r="I56" s="12" t="n"/>
      <c r="J56" s="26" t="n"/>
      <c r="K56" s="14" t="n"/>
      <c r="L56" s="18">
        <f>IF(OR(B56="",C56="",J56="",K56=""),"",IFERROR((J56+K56-B56-C56)*24,""))</f>
        <v/>
      </c>
      <c r="M56" s="18">
        <f>IF(G56="","",IFERROR(VLOOKUP(G56,Assumptions!$D$4:$E$11,2,FALSE),""))</f>
        <v/>
      </c>
      <c r="N56" s="19">
        <f>IF(A56="","",IF(L56="","Human check: no response logged",IF(L56&lt;0,"Human check: response chronology",IF(M56="","Human check: source target",IF(L56&lt;=M56,"Within target","Human check: over target")))))</f>
        <v/>
      </c>
      <c r="O56" s="15" t="n"/>
      <c r="P56" s="12" t="n"/>
      <c r="Q56" s="26" t="n"/>
      <c r="R56" s="19">
        <f>IF(A56="","",IF(LEFT(O56,6)="Closed","Closed",IF(P56="","Human check: add next action",IF(Q56="","Human check: add action date",IF(Q56&lt;TODAY(),"Human check: overdue",IF(Q56=TODAY(),"Due today","Scheduled"))))))</f>
        <v/>
      </c>
      <c r="S56" s="12" t="n"/>
    </row>
    <row r="57" ht="24" customHeight="1">
      <c r="A57" s="12" t="n"/>
      <c r="B57" s="26" t="n"/>
      <c r="C57" s="14" t="n"/>
      <c r="D57" s="12" t="n"/>
      <c r="E57" s="12" t="n"/>
      <c r="F57" s="15" t="n"/>
      <c r="G57" s="15" t="n"/>
      <c r="H57" s="26" t="n"/>
      <c r="I57" s="12" t="n"/>
      <c r="J57" s="26" t="n"/>
      <c r="K57" s="14" t="n"/>
      <c r="L57" s="16">
        <f>IF(OR(B57="",C57="",J57="",K57=""),"",IFERROR((J57+K57-B57-C57)*24,""))</f>
        <v/>
      </c>
      <c r="M57" s="16">
        <f>IF(G57="","",IFERROR(VLOOKUP(G57,Assumptions!$D$4:$E$11,2,FALSE),""))</f>
        <v/>
      </c>
      <c r="N57" s="17">
        <f>IF(A57="","",IF(L57="","Human check: no response logged",IF(L57&lt;0,"Human check: response chronology",IF(M57="","Human check: source target",IF(L57&lt;=M57,"Within target","Human check: over target")))))</f>
        <v/>
      </c>
      <c r="O57" s="15" t="n"/>
      <c r="P57" s="12" t="n"/>
      <c r="Q57" s="26" t="n"/>
      <c r="R57" s="17">
        <f>IF(A57="","",IF(LEFT(O57,6)="Closed","Closed",IF(P57="","Human check: add next action",IF(Q57="","Human check: add action date",IF(Q57&lt;TODAY(),"Human check: overdue",IF(Q57=TODAY(),"Due today","Scheduled"))))))</f>
        <v/>
      </c>
      <c r="S57" s="12" t="n"/>
    </row>
    <row r="58" ht="24" customHeight="1">
      <c r="A58" s="12" t="n"/>
      <c r="B58" s="26" t="n"/>
      <c r="C58" s="14" t="n"/>
      <c r="D58" s="12" t="n"/>
      <c r="E58" s="12" t="n"/>
      <c r="F58" s="15" t="n"/>
      <c r="G58" s="15" t="n"/>
      <c r="H58" s="26" t="n"/>
      <c r="I58" s="12" t="n"/>
      <c r="J58" s="26" t="n"/>
      <c r="K58" s="14" t="n"/>
      <c r="L58" s="18">
        <f>IF(OR(B58="",C58="",J58="",K58=""),"",IFERROR((J58+K58-B58-C58)*24,""))</f>
        <v/>
      </c>
      <c r="M58" s="18">
        <f>IF(G58="","",IFERROR(VLOOKUP(G58,Assumptions!$D$4:$E$11,2,FALSE),""))</f>
        <v/>
      </c>
      <c r="N58" s="19">
        <f>IF(A58="","",IF(L58="","Human check: no response logged",IF(L58&lt;0,"Human check: response chronology",IF(M58="","Human check: source target",IF(L58&lt;=M58,"Within target","Human check: over target")))))</f>
        <v/>
      </c>
      <c r="O58" s="15" t="n"/>
      <c r="P58" s="12" t="n"/>
      <c r="Q58" s="26" t="n"/>
      <c r="R58" s="19">
        <f>IF(A58="","",IF(LEFT(O58,6)="Closed","Closed",IF(P58="","Human check: add next action",IF(Q58="","Human check: add action date",IF(Q58&lt;TODAY(),"Human check: overdue",IF(Q58=TODAY(),"Due today","Scheduled"))))))</f>
        <v/>
      </c>
      <c r="S58" s="12" t="n"/>
    </row>
    <row r="59" ht="24" customHeight="1">
      <c r="A59" s="12" t="n"/>
      <c r="B59" s="26" t="n"/>
      <c r="C59" s="14" t="n"/>
      <c r="D59" s="12" t="n"/>
      <c r="E59" s="12" t="n"/>
      <c r="F59" s="15" t="n"/>
      <c r="G59" s="15" t="n"/>
      <c r="H59" s="26" t="n"/>
      <c r="I59" s="12" t="n"/>
      <c r="J59" s="26" t="n"/>
      <c r="K59" s="14" t="n"/>
      <c r="L59" s="16">
        <f>IF(OR(B59="",C59="",J59="",K59=""),"",IFERROR((J59+K59-B59-C59)*24,""))</f>
        <v/>
      </c>
      <c r="M59" s="16">
        <f>IF(G59="","",IFERROR(VLOOKUP(G59,Assumptions!$D$4:$E$11,2,FALSE),""))</f>
        <v/>
      </c>
      <c r="N59" s="17">
        <f>IF(A59="","",IF(L59="","Human check: no response logged",IF(L59&lt;0,"Human check: response chronology",IF(M59="","Human check: source target",IF(L59&lt;=M59,"Within target","Human check: over target")))))</f>
        <v/>
      </c>
      <c r="O59" s="15" t="n"/>
      <c r="P59" s="12" t="n"/>
      <c r="Q59" s="26" t="n"/>
      <c r="R59" s="17">
        <f>IF(A59="","",IF(LEFT(O59,6)="Closed","Closed",IF(P59="","Human check: add next action",IF(Q59="","Human check: add action date",IF(Q59&lt;TODAY(),"Human check: overdue",IF(Q59=TODAY(),"Due today","Scheduled"))))))</f>
        <v/>
      </c>
      <c r="S59" s="12" t="n"/>
    </row>
    <row r="60" ht="24" customHeight="1">
      <c r="A60" s="12" t="n"/>
      <c r="B60" s="26" t="n"/>
      <c r="C60" s="14" t="n"/>
      <c r="D60" s="12" t="n"/>
      <c r="E60" s="12" t="n"/>
      <c r="F60" s="15" t="n"/>
      <c r="G60" s="15" t="n"/>
      <c r="H60" s="26" t="n"/>
      <c r="I60" s="12" t="n"/>
      <c r="J60" s="26" t="n"/>
      <c r="K60" s="14" t="n"/>
      <c r="L60" s="18">
        <f>IF(OR(B60="",C60="",J60="",K60=""),"",IFERROR((J60+K60-B60-C60)*24,""))</f>
        <v/>
      </c>
      <c r="M60" s="18">
        <f>IF(G60="","",IFERROR(VLOOKUP(G60,Assumptions!$D$4:$E$11,2,FALSE),""))</f>
        <v/>
      </c>
      <c r="N60" s="19">
        <f>IF(A60="","",IF(L60="","Human check: no response logged",IF(L60&lt;0,"Human check: response chronology",IF(M60="","Human check: source target",IF(L60&lt;=M60,"Within target","Human check: over target")))))</f>
        <v/>
      </c>
      <c r="O60" s="15" t="n"/>
      <c r="P60" s="12" t="n"/>
      <c r="Q60" s="26" t="n"/>
      <c r="R60" s="19">
        <f>IF(A60="","",IF(LEFT(O60,6)="Closed","Closed",IF(P60="","Human check: add next action",IF(Q60="","Human check: add action date",IF(Q60&lt;TODAY(),"Human check: overdue",IF(Q60=TODAY(),"Due today","Scheduled"))))))</f>
        <v/>
      </c>
      <c r="S60" s="12" t="n"/>
    </row>
    <row r="61" ht="24" customHeight="1">
      <c r="A61" s="12" t="n"/>
      <c r="B61" s="26" t="n"/>
      <c r="C61" s="14" t="n"/>
      <c r="D61" s="12" t="n"/>
      <c r="E61" s="12" t="n"/>
      <c r="F61" s="15" t="n"/>
      <c r="G61" s="15" t="n"/>
      <c r="H61" s="26" t="n"/>
      <c r="I61" s="12" t="n"/>
      <c r="J61" s="26" t="n"/>
      <c r="K61" s="14" t="n"/>
      <c r="L61" s="16">
        <f>IF(OR(B61="",C61="",J61="",K61=""),"",IFERROR((J61+K61-B61-C61)*24,""))</f>
        <v/>
      </c>
      <c r="M61" s="16">
        <f>IF(G61="","",IFERROR(VLOOKUP(G61,Assumptions!$D$4:$E$11,2,FALSE),""))</f>
        <v/>
      </c>
      <c r="N61" s="17">
        <f>IF(A61="","",IF(L61="","Human check: no response logged",IF(L61&lt;0,"Human check: response chronology",IF(M61="","Human check: source target",IF(L61&lt;=M61,"Within target","Human check: over target")))))</f>
        <v/>
      </c>
      <c r="O61" s="15" t="n"/>
      <c r="P61" s="12" t="n"/>
      <c r="Q61" s="26" t="n"/>
      <c r="R61" s="17">
        <f>IF(A61="","",IF(LEFT(O61,6)="Closed","Closed",IF(P61="","Human check: add next action",IF(Q61="","Human check: add action date",IF(Q61&lt;TODAY(),"Human check: overdue",IF(Q61=TODAY(),"Due today","Scheduled"))))))</f>
        <v/>
      </c>
      <c r="S61" s="12" t="n"/>
    </row>
    <row r="62" ht="24" customHeight="1">
      <c r="A62" s="12" t="n"/>
      <c r="B62" s="26" t="n"/>
      <c r="C62" s="14" t="n"/>
      <c r="D62" s="12" t="n"/>
      <c r="E62" s="12" t="n"/>
      <c r="F62" s="15" t="n"/>
      <c r="G62" s="15" t="n"/>
      <c r="H62" s="26" t="n"/>
      <c r="I62" s="12" t="n"/>
      <c r="J62" s="26" t="n"/>
      <c r="K62" s="14" t="n"/>
      <c r="L62" s="18">
        <f>IF(OR(B62="",C62="",J62="",K62=""),"",IFERROR((J62+K62-B62-C62)*24,""))</f>
        <v/>
      </c>
      <c r="M62" s="18">
        <f>IF(G62="","",IFERROR(VLOOKUP(G62,Assumptions!$D$4:$E$11,2,FALSE),""))</f>
        <v/>
      </c>
      <c r="N62" s="19">
        <f>IF(A62="","",IF(L62="","Human check: no response logged",IF(L62&lt;0,"Human check: response chronology",IF(M62="","Human check: source target",IF(L62&lt;=M62,"Within target","Human check: over target")))))</f>
        <v/>
      </c>
      <c r="O62" s="15" t="n"/>
      <c r="P62" s="12" t="n"/>
      <c r="Q62" s="26" t="n"/>
      <c r="R62" s="19">
        <f>IF(A62="","",IF(LEFT(O62,6)="Closed","Closed",IF(P62="","Human check: add next action",IF(Q62="","Human check: add action date",IF(Q62&lt;TODAY(),"Human check: overdue",IF(Q62=TODAY(),"Due today","Scheduled"))))))</f>
        <v/>
      </c>
      <c r="S62" s="12" t="n"/>
    </row>
    <row r="63" ht="24" customHeight="1">
      <c r="A63" s="12" t="n"/>
      <c r="B63" s="26" t="n"/>
      <c r="C63" s="14" t="n"/>
      <c r="D63" s="12" t="n"/>
      <c r="E63" s="12" t="n"/>
      <c r="F63" s="15" t="n"/>
      <c r="G63" s="15" t="n"/>
      <c r="H63" s="26" t="n"/>
      <c r="I63" s="12" t="n"/>
      <c r="J63" s="26" t="n"/>
      <c r="K63" s="14" t="n"/>
      <c r="L63" s="16">
        <f>IF(OR(B63="",C63="",J63="",K63=""),"",IFERROR((J63+K63-B63-C63)*24,""))</f>
        <v/>
      </c>
      <c r="M63" s="16">
        <f>IF(G63="","",IFERROR(VLOOKUP(G63,Assumptions!$D$4:$E$11,2,FALSE),""))</f>
        <v/>
      </c>
      <c r="N63" s="17">
        <f>IF(A63="","",IF(L63="","Human check: no response logged",IF(L63&lt;0,"Human check: response chronology",IF(M63="","Human check: source target",IF(L63&lt;=M63,"Within target","Human check: over target")))))</f>
        <v/>
      </c>
      <c r="O63" s="15" t="n"/>
      <c r="P63" s="12" t="n"/>
      <c r="Q63" s="26" t="n"/>
      <c r="R63" s="17">
        <f>IF(A63="","",IF(LEFT(O63,6)="Closed","Closed",IF(P63="","Human check: add next action",IF(Q63="","Human check: add action date",IF(Q63&lt;TODAY(),"Human check: overdue",IF(Q63=TODAY(),"Due today","Scheduled"))))))</f>
        <v/>
      </c>
      <c r="S63" s="12" t="n"/>
    </row>
    <row r="64" ht="24" customHeight="1">
      <c r="A64" s="12" t="n"/>
      <c r="B64" s="26" t="n"/>
      <c r="C64" s="14" t="n"/>
      <c r="D64" s="12" t="n"/>
      <c r="E64" s="12" t="n"/>
      <c r="F64" s="15" t="n"/>
      <c r="G64" s="15" t="n"/>
      <c r="H64" s="26" t="n"/>
      <c r="I64" s="12" t="n"/>
      <c r="J64" s="26" t="n"/>
      <c r="K64" s="14" t="n"/>
      <c r="L64" s="18">
        <f>IF(OR(B64="",C64="",J64="",K64=""),"",IFERROR((J64+K64-B64-C64)*24,""))</f>
        <v/>
      </c>
      <c r="M64" s="18">
        <f>IF(G64="","",IFERROR(VLOOKUP(G64,Assumptions!$D$4:$E$11,2,FALSE),""))</f>
        <v/>
      </c>
      <c r="N64" s="19">
        <f>IF(A64="","",IF(L64="","Human check: no response logged",IF(L64&lt;0,"Human check: response chronology",IF(M64="","Human check: source target",IF(L64&lt;=M64,"Within target","Human check: over target")))))</f>
        <v/>
      </c>
      <c r="O64" s="15" t="n"/>
      <c r="P64" s="12" t="n"/>
      <c r="Q64" s="26" t="n"/>
      <c r="R64" s="19">
        <f>IF(A64="","",IF(LEFT(O64,6)="Closed","Closed",IF(P64="","Human check: add next action",IF(Q64="","Human check: add action date",IF(Q64&lt;TODAY(),"Human check: overdue",IF(Q64=TODAY(),"Due today","Scheduled"))))))</f>
        <v/>
      </c>
      <c r="S64" s="12" t="n"/>
    </row>
    <row r="65" ht="24" customHeight="1">
      <c r="A65" s="12" t="n"/>
      <c r="B65" s="26" t="n"/>
      <c r="C65" s="14" t="n"/>
      <c r="D65" s="12" t="n"/>
      <c r="E65" s="12" t="n"/>
      <c r="F65" s="15" t="n"/>
      <c r="G65" s="15" t="n"/>
      <c r="H65" s="26" t="n"/>
      <c r="I65" s="12" t="n"/>
      <c r="J65" s="26" t="n"/>
      <c r="K65" s="14" t="n"/>
      <c r="L65" s="16">
        <f>IF(OR(B65="",C65="",J65="",K65=""),"",IFERROR((J65+K65-B65-C65)*24,""))</f>
        <v/>
      </c>
      <c r="M65" s="16">
        <f>IF(G65="","",IFERROR(VLOOKUP(G65,Assumptions!$D$4:$E$11,2,FALSE),""))</f>
        <v/>
      </c>
      <c r="N65" s="17">
        <f>IF(A65="","",IF(L65="","Human check: no response logged",IF(L65&lt;0,"Human check: response chronology",IF(M65="","Human check: source target",IF(L65&lt;=M65,"Within target","Human check: over target")))))</f>
        <v/>
      </c>
      <c r="O65" s="15" t="n"/>
      <c r="P65" s="12" t="n"/>
      <c r="Q65" s="26" t="n"/>
      <c r="R65" s="17">
        <f>IF(A65="","",IF(LEFT(O65,6)="Closed","Closed",IF(P65="","Human check: add next action",IF(Q65="","Human check: add action date",IF(Q65&lt;TODAY(),"Human check: overdue",IF(Q65=TODAY(),"Due today","Scheduled"))))))</f>
        <v/>
      </c>
      <c r="S65" s="12" t="n"/>
    </row>
    <row r="66" ht="24" customHeight="1">
      <c r="A66" s="12" t="n"/>
      <c r="B66" s="26" t="n"/>
      <c r="C66" s="14" t="n"/>
      <c r="D66" s="12" t="n"/>
      <c r="E66" s="12" t="n"/>
      <c r="F66" s="15" t="n"/>
      <c r="G66" s="15" t="n"/>
      <c r="H66" s="26" t="n"/>
      <c r="I66" s="12" t="n"/>
      <c r="J66" s="26" t="n"/>
      <c r="K66" s="14" t="n"/>
      <c r="L66" s="18">
        <f>IF(OR(B66="",C66="",J66="",K66=""),"",IFERROR((J66+K66-B66-C66)*24,""))</f>
        <v/>
      </c>
      <c r="M66" s="18">
        <f>IF(G66="","",IFERROR(VLOOKUP(G66,Assumptions!$D$4:$E$11,2,FALSE),""))</f>
        <v/>
      </c>
      <c r="N66" s="19">
        <f>IF(A66="","",IF(L66="","Human check: no response logged",IF(L66&lt;0,"Human check: response chronology",IF(M66="","Human check: source target",IF(L66&lt;=M66,"Within target","Human check: over target")))))</f>
        <v/>
      </c>
      <c r="O66" s="15" t="n"/>
      <c r="P66" s="12" t="n"/>
      <c r="Q66" s="26" t="n"/>
      <c r="R66" s="19">
        <f>IF(A66="","",IF(LEFT(O66,6)="Closed","Closed",IF(P66="","Human check: add next action",IF(Q66="","Human check: add action date",IF(Q66&lt;TODAY(),"Human check: overdue",IF(Q66=TODAY(),"Due today","Scheduled"))))))</f>
        <v/>
      </c>
      <c r="S66" s="12" t="n"/>
    </row>
    <row r="67" ht="24" customHeight="1">
      <c r="A67" s="12" t="n"/>
      <c r="B67" s="26" t="n"/>
      <c r="C67" s="14" t="n"/>
      <c r="D67" s="12" t="n"/>
      <c r="E67" s="12" t="n"/>
      <c r="F67" s="15" t="n"/>
      <c r="G67" s="15" t="n"/>
      <c r="H67" s="26" t="n"/>
      <c r="I67" s="12" t="n"/>
      <c r="J67" s="26" t="n"/>
      <c r="K67" s="14" t="n"/>
      <c r="L67" s="16">
        <f>IF(OR(B67="",C67="",J67="",K67=""),"",IFERROR((J67+K67-B67-C67)*24,""))</f>
        <v/>
      </c>
      <c r="M67" s="16">
        <f>IF(G67="","",IFERROR(VLOOKUP(G67,Assumptions!$D$4:$E$11,2,FALSE),""))</f>
        <v/>
      </c>
      <c r="N67" s="17">
        <f>IF(A67="","",IF(L67="","Human check: no response logged",IF(L67&lt;0,"Human check: response chronology",IF(M67="","Human check: source target",IF(L67&lt;=M67,"Within target","Human check: over target")))))</f>
        <v/>
      </c>
      <c r="O67" s="15" t="n"/>
      <c r="P67" s="12" t="n"/>
      <c r="Q67" s="26" t="n"/>
      <c r="R67" s="17">
        <f>IF(A67="","",IF(LEFT(O67,6)="Closed","Closed",IF(P67="","Human check: add next action",IF(Q67="","Human check: add action date",IF(Q67&lt;TODAY(),"Human check: overdue",IF(Q67=TODAY(),"Due today","Scheduled"))))))</f>
        <v/>
      </c>
      <c r="S67" s="12" t="n"/>
    </row>
    <row r="68" ht="24" customHeight="1">
      <c r="A68" s="12" t="n"/>
      <c r="B68" s="26" t="n"/>
      <c r="C68" s="14" t="n"/>
      <c r="D68" s="12" t="n"/>
      <c r="E68" s="12" t="n"/>
      <c r="F68" s="15" t="n"/>
      <c r="G68" s="15" t="n"/>
      <c r="H68" s="26" t="n"/>
      <c r="I68" s="12" t="n"/>
      <c r="J68" s="26" t="n"/>
      <c r="K68" s="14" t="n"/>
      <c r="L68" s="18">
        <f>IF(OR(B68="",C68="",J68="",K68=""),"",IFERROR((J68+K68-B68-C68)*24,""))</f>
        <v/>
      </c>
      <c r="M68" s="18">
        <f>IF(G68="","",IFERROR(VLOOKUP(G68,Assumptions!$D$4:$E$11,2,FALSE),""))</f>
        <v/>
      </c>
      <c r="N68" s="19">
        <f>IF(A68="","",IF(L68="","Human check: no response logged",IF(L68&lt;0,"Human check: response chronology",IF(M68="","Human check: source target",IF(L68&lt;=M68,"Within target","Human check: over target")))))</f>
        <v/>
      </c>
      <c r="O68" s="15" t="n"/>
      <c r="P68" s="12" t="n"/>
      <c r="Q68" s="26" t="n"/>
      <c r="R68" s="19">
        <f>IF(A68="","",IF(LEFT(O68,6)="Closed","Closed",IF(P68="","Human check: add next action",IF(Q68="","Human check: add action date",IF(Q68&lt;TODAY(),"Human check: overdue",IF(Q68=TODAY(),"Due today","Scheduled"))))))</f>
        <v/>
      </c>
      <c r="S68" s="12" t="n"/>
    </row>
    <row r="69" ht="24" customHeight="1">
      <c r="A69" s="12" t="n"/>
      <c r="B69" s="26" t="n"/>
      <c r="C69" s="14" t="n"/>
      <c r="D69" s="12" t="n"/>
      <c r="E69" s="12" t="n"/>
      <c r="F69" s="15" t="n"/>
      <c r="G69" s="15" t="n"/>
      <c r="H69" s="26" t="n"/>
      <c r="I69" s="12" t="n"/>
      <c r="J69" s="26" t="n"/>
      <c r="K69" s="14" t="n"/>
      <c r="L69" s="16">
        <f>IF(OR(B69="",C69="",J69="",K69=""),"",IFERROR((J69+K69-B69-C69)*24,""))</f>
        <v/>
      </c>
      <c r="M69" s="16">
        <f>IF(G69="","",IFERROR(VLOOKUP(G69,Assumptions!$D$4:$E$11,2,FALSE),""))</f>
        <v/>
      </c>
      <c r="N69" s="17">
        <f>IF(A69="","",IF(L69="","Human check: no response logged",IF(L69&lt;0,"Human check: response chronology",IF(M69="","Human check: source target",IF(L69&lt;=M69,"Within target","Human check: over target")))))</f>
        <v/>
      </c>
      <c r="O69" s="15" t="n"/>
      <c r="P69" s="12" t="n"/>
      <c r="Q69" s="26" t="n"/>
      <c r="R69" s="17">
        <f>IF(A69="","",IF(LEFT(O69,6)="Closed","Closed",IF(P69="","Human check: add next action",IF(Q69="","Human check: add action date",IF(Q69&lt;TODAY(),"Human check: overdue",IF(Q69=TODAY(),"Due today","Scheduled"))))))</f>
        <v/>
      </c>
      <c r="S69" s="12" t="n"/>
    </row>
    <row r="70" ht="24" customHeight="1">
      <c r="A70" s="12" t="n"/>
      <c r="B70" s="26" t="n"/>
      <c r="C70" s="14" t="n"/>
      <c r="D70" s="12" t="n"/>
      <c r="E70" s="12" t="n"/>
      <c r="F70" s="15" t="n"/>
      <c r="G70" s="15" t="n"/>
      <c r="H70" s="26" t="n"/>
      <c r="I70" s="12" t="n"/>
      <c r="J70" s="26" t="n"/>
      <c r="K70" s="14" t="n"/>
      <c r="L70" s="18">
        <f>IF(OR(B70="",C70="",J70="",K70=""),"",IFERROR((J70+K70-B70-C70)*24,""))</f>
        <v/>
      </c>
      <c r="M70" s="18">
        <f>IF(G70="","",IFERROR(VLOOKUP(G70,Assumptions!$D$4:$E$11,2,FALSE),""))</f>
        <v/>
      </c>
      <c r="N70" s="19">
        <f>IF(A70="","",IF(L70="","Human check: no response logged",IF(L70&lt;0,"Human check: response chronology",IF(M70="","Human check: source target",IF(L70&lt;=M70,"Within target","Human check: over target")))))</f>
        <v/>
      </c>
      <c r="O70" s="15" t="n"/>
      <c r="P70" s="12" t="n"/>
      <c r="Q70" s="26" t="n"/>
      <c r="R70" s="19">
        <f>IF(A70="","",IF(LEFT(O70,6)="Closed","Closed",IF(P70="","Human check: add next action",IF(Q70="","Human check: add action date",IF(Q70&lt;TODAY(),"Human check: overdue",IF(Q70=TODAY(),"Due today","Scheduled"))))))</f>
        <v/>
      </c>
      <c r="S70" s="12" t="n"/>
    </row>
    <row r="71" ht="24" customHeight="1">
      <c r="A71" s="12" t="n"/>
      <c r="B71" s="26" t="n"/>
      <c r="C71" s="14" t="n"/>
      <c r="D71" s="12" t="n"/>
      <c r="E71" s="12" t="n"/>
      <c r="F71" s="15" t="n"/>
      <c r="G71" s="15" t="n"/>
      <c r="H71" s="26" t="n"/>
      <c r="I71" s="12" t="n"/>
      <c r="J71" s="26" t="n"/>
      <c r="K71" s="14" t="n"/>
      <c r="L71" s="16">
        <f>IF(OR(B71="",C71="",J71="",K71=""),"",IFERROR((J71+K71-B71-C71)*24,""))</f>
        <v/>
      </c>
      <c r="M71" s="16">
        <f>IF(G71="","",IFERROR(VLOOKUP(G71,Assumptions!$D$4:$E$11,2,FALSE),""))</f>
        <v/>
      </c>
      <c r="N71" s="17">
        <f>IF(A71="","",IF(L71="","Human check: no response logged",IF(L71&lt;0,"Human check: response chronology",IF(M71="","Human check: source target",IF(L71&lt;=M71,"Within target","Human check: over target")))))</f>
        <v/>
      </c>
      <c r="O71" s="15" t="n"/>
      <c r="P71" s="12" t="n"/>
      <c r="Q71" s="26" t="n"/>
      <c r="R71" s="17">
        <f>IF(A71="","",IF(LEFT(O71,6)="Closed","Closed",IF(P71="","Human check: add next action",IF(Q71="","Human check: add action date",IF(Q71&lt;TODAY(),"Human check: overdue",IF(Q71=TODAY(),"Due today","Scheduled"))))))</f>
        <v/>
      </c>
      <c r="S71" s="12" t="n"/>
    </row>
    <row r="72" ht="24" customHeight="1">
      <c r="A72" s="12" t="n"/>
      <c r="B72" s="26" t="n"/>
      <c r="C72" s="14" t="n"/>
      <c r="D72" s="12" t="n"/>
      <c r="E72" s="12" t="n"/>
      <c r="F72" s="15" t="n"/>
      <c r="G72" s="15" t="n"/>
      <c r="H72" s="26" t="n"/>
      <c r="I72" s="12" t="n"/>
      <c r="J72" s="26" t="n"/>
      <c r="K72" s="14" t="n"/>
      <c r="L72" s="18">
        <f>IF(OR(B72="",C72="",J72="",K72=""),"",IFERROR((J72+K72-B72-C72)*24,""))</f>
        <v/>
      </c>
      <c r="M72" s="18">
        <f>IF(G72="","",IFERROR(VLOOKUP(G72,Assumptions!$D$4:$E$11,2,FALSE),""))</f>
        <v/>
      </c>
      <c r="N72" s="19">
        <f>IF(A72="","",IF(L72="","Human check: no response logged",IF(L72&lt;0,"Human check: response chronology",IF(M72="","Human check: source target",IF(L72&lt;=M72,"Within target","Human check: over target")))))</f>
        <v/>
      </c>
      <c r="O72" s="15" t="n"/>
      <c r="P72" s="12" t="n"/>
      <c r="Q72" s="26" t="n"/>
      <c r="R72" s="19">
        <f>IF(A72="","",IF(LEFT(O72,6)="Closed","Closed",IF(P72="","Human check: add next action",IF(Q72="","Human check: add action date",IF(Q72&lt;TODAY(),"Human check: overdue",IF(Q72=TODAY(),"Due today","Scheduled"))))))</f>
        <v/>
      </c>
      <c r="S72" s="12" t="n"/>
    </row>
    <row r="73" ht="24" customHeight="1">
      <c r="A73" s="12" t="n"/>
      <c r="B73" s="26" t="n"/>
      <c r="C73" s="14" t="n"/>
      <c r="D73" s="12" t="n"/>
      <c r="E73" s="12" t="n"/>
      <c r="F73" s="15" t="n"/>
      <c r="G73" s="15" t="n"/>
      <c r="H73" s="26" t="n"/>
      <c r="I73" s="12" t="n"/>
      <c r="J73" s="26" t="n"/>
      <c r="K73" s="14" t="n"/>
      <c r="L73" s="16">
        <f>IF(OR(B73="",C73="",J73="",K73=""),"",IFERROR((J73+K73-B73-C73)*24,""))</f>
        <v/>
      </c>
      <c r="M73" s="16">
        <f>IF(G73="","",IFERROR(VLOOKUP(G73,Assumptions!$D$4:$E$11,2,FALSE),""))</f>
        <v/>
      </c>
      <c r="N73" s="17">
        <f>IF(A73="","",IF(L73="","Human check: no response logged",IF(L73&lt;0,"Human check: response chronology",IF(M73="","Human check: source target",IF(L73&lt;=M73,"Within target","Human check: over target")))))</f>
        <v/>
      </c>
      <c r="O73" s="15" t="n"/>
      <c r="P73" s="12" t="n"/>
      <c r="Q73" s="26" t="n"/>
      <c r="R73" s="17">
        <f>IF(A73="","",IF(LEFT(O73,6)="Closed","Closed",IF(P73="","Human check: add next action",IF(Q73="","Human check: add action date",IF(Q73&lt;TODAY(),"Human check: overdue",IF(Q73=TODAY(),"Due today","Scheduled"))))))</f>
        <v/>
      </c>
      <c r="S73" s="12" t="n"/>
    </row>
    <row r="74" ht="24" customHeight="1">
      <c r="A74" s="12" t="n"/>
      <c r="B74" s="26" t="n"/>
      <c r="C74" s="14" t="n"/>
      <c r="D74" s="12" t="n"/>
      <c r="E74" s="12" t="n"/>
      <c r="F74" s="15" t="n"/>
      <c r="G74" s="15" t="n"/>
      <c r="H74" s="26" t="n"/>
      <c r="I74" s="12" t="n"/>
      <c r="J74" s="26" t="n"/>
      <c r="K74" s="14" t="n"/>
      <c r="L74" s="18">
        <f>IF(OR(B74="",C74="",J74="",K74=""),"",IFERROR((J74+K74-B74-C74)*24,""))</f>
        <v/>
      </c>
      <c r="M74" s="18">
        <f>IF(G74="","",IFERROR(VLOOKUP(G74,Assumptions!$D$4:$E$11,2,FALSE),""))</f>
        <v/>
      </c>
      <c r="N74" s="19">
        <f>IF(A74="","",IF(L74="","Human check: no response logged",IF(L74&lt;0,"Human check: response chronology",IF(M74="","Human check: source target",IF(L74&lt;=M74,"Within target","Human check: over target")))))</f>
        <v/>
      </c>
      <c r="O74" s="15" t="n"/>
      <c r="P74" s="12" t="n"/>
      <c r="Q74" s="26" t="n"/>
      <c r="R74" s="19">
        <f>IF(A74="","",IF(LEFT(O74,6)="Closed","Closed",IF(P74="","Human check: add next action",IF(Q74="","Human check: add action date",IF(Q74&lt;TODAY(),"Human check: overdue",IF(Q74=TODAY(),"Due today","Scheduled"))))))</f>
        <v/>
      </c>
      <c r="S74" s="12" t="n"/>
    </row>
    <row r="75" ht="24" customHeight="1">
      <c r="A75" s="12" t="n"/>
      <c r="B75" s="26" t="n"/>
      <c r="C75" s="14" t="n"/>
      <c r="D75" s="12" t="n"/>
      <c r="E75" s="12" t="n"/>
      <c r="F75" s="15" t="n"/>
      <c r="G75" s="15" t="n"/>
      <c r="H75" s="26" t="n"/>
      <c r="I75" s="12" t="n"/>
      <c r="J75" s="26" t="n"/>
      <c r="K75" s="14" t="n"/>
      <c r="L75" s="16">
        <f>IF(OR(B75="",C75="",J75="",K75=""),"",IFERROR((J75+K75-B75-C75)*24,""))</f>
        <v/>
      </c>
      <c r="M75" s="16">
        <f>IF(G75="","",IFERROR(VLOOKUP(G75,Assumptions!$D$4:$E$11,2,FALSE),""))</f>
        <v/>
      </c>
      <c r="N75" s="17">
        <f>IF(A75="","",IF(L75="","Human check: no response logged",IF(L75&lt;0,"Human check: response chronology",IF(M75="","Human check: source target",IF(L75&lt;=M75,"Within target","Human check: over target")))))</f>
        <v/>
      </c>
      <c r="O75" s="15" t="n"/>
      <c r="P75" s="12" t="n"/>
      <c r="Q75" s="26" t="n"/>
      <c r="R75" s="17">
        <f>IF(A75="","",IF(LEFT(O75,6)="Closed","Closed",IF(P75="","Human check: add next action",IF(Q75="","Human check: add action date",IF(Q75&lt;TODAY(),"Human check: overdue",IF(Q75=TODAY(),"Due today","Scheduled"))))))</f>
        <v/>
      </c>
      <c r="S75" s="12" t="n"/>
    </row>
    <row r="76" ht="24" customHeight="1">
      <c r="A76" s="12" t="n"/>
      <c r="B76" s="26" t="n"/>
      <c r="C76" s="14" t="n"/>
      <c r="D76" s="12" t="n"/>
      <c r="E76" s="12" t="n"/>
      <c r="F76" s="15" t="n"/>
      <c r="G76" s="15" t="n"/>
      <c r="H76" s="26" t="n"/>
      <c r="I76" s="12" t="n"/>
      <c r="J76" s="26" t="n"/>
      <c r="K76" s="14" t="n"/>
      <c r="L76" s="18">
        <f>IF(OR(B76="",C76="",J76="",K76=""),"",IFERROR((J76+K76-B76-C76)*24,""))</f>
        <v/>
      </c>
      <c r="M76" s="18">
        <f>IF(G76="","",IFERROR(VLOOKUP(G76,Assumptions!$D$4:$E$11,2,FALSE),""))</f>
        <v/>
      </c>
      <c r="N76" s="19">
        <f>IF(A76="","",IF(L76="","Human check: no response logged",IF(L76&lt;0,"Human check: response chronology",IF(M76="","Human check: source target",IF(L76&lt;=M76,"Within target","Human check: over target")))))</f>
        <v/>
      </c>
      <c r="O76" s="15" t="n"/>
      <c r="P76" s="12" t="n"/>
      <c r="Q76" s="26" t="n"/>
      <c r="R76" s="19">
        <f>IF(A76="","",IF(LEFT(O76,6)="Closed","Closed",IF(P76="","Human check: add next action",IF(Q76="","Human check: add action date",IF(Q76&lt;TODAY(),"Human check: overdue",IF(Q76=TODAY(),"Due today","Scheduled"))))))</f>
        <v/>
      </c>
      <c r="S76" s="12" t="n"/>
    </row>
    <row r="77" ht="24" customHeight="1">
      <c r="A77" s="12" t="n"/>
      <c r="B77" s="26" t="n"/>
      <c r="C77" s="14" t="n"/>
      <c r="D77" s="12" t="n"/>
      <c r="E77" s="12" t="n"/>
      <c r="F77" s="15" t="n"/>
      <c r="G77" s="15" t="n"/>
      <c r="H77" s="26" t="n"/>
      <c r="I77" s="12" t="n"/>
      <c r="J77" s="26" t="n"/>
      <c r="K77" s="14" t="n"/>
      <c r="L77" s="16">
        <f>IF(OR(B77="",C77="",J77="",K77=""),"",IFERROR((J77+K77-B77-C77)*24,""))</f>
        <v/>
      </c>
      <c r="M77" s="16">
        <f>IF(G77="","",IFERROR(VLOOKUP(G77,Assumptions!$D$4:$E$11,2,FALSE),""))</f>
        <v/>
      </c>
      <c r="N77" s="17">
        <f>IF(A77="","",IF(L77="","Human check: no response logged",IF(L77&lt;0,"Human check: response chronology",IF(M77="","Human check: source target",IF(L77&lt;=M77,"Within target","Human check: over target")))))</f>
        <v/>
      </c>
      <c r="O77" s="15" t="n"/>
      <c r="P77" s="12" t="n"/>
      <c r="Q77" s="26" t="n"/>
      <c r="R77" s="17">
        <f>IF(A77="","",IF(LEFT(O77,6)="Closed","Closed",IF(P77="","Human check: add next action",IF(Q77="","Human check: add action date",IF(Q77&lt;TODAY(),"Human check: overdue",IF(Q77=TODAY(),"Due today","Scheduled"))))))</f>
        <v/>
      </c>
      <c r="S77" s="12" t="n"/>
    </row>
    <row r="78" ht="24" customHeight="1">
      <c r="A78" s="12" t="n"/>
      <c r="B78" s="26" t="n"/>
      <c r="C78" s="14" t="n"/>
      <c r="D78" s="12" t="n"/>
      <c r="E78" s="12" t="n"/>
      <c r="F78" s="15" t="n"/>
      <c r="G78" s="15" t="n"/>
      <c r="H78" s="26" t="n"/>
      <c r="I78" s="12" t="n"/>
      <c r="J78" s="26" t="n"/>
      <c r="K78" s="14" t="n"/>
      <c r="L78" s="18">
        <f>IF(OR(B78="",C78="",J78="",K78=""),"",IFERROR((J78+K78-B78-C78)*24,""))</f>
        <v/>
      </c>
      <c r="M78" s="18">
        <f>IF(G78="","",IFERROR(VLOOKUP(G78,Assumptions!$D$4:$E$11,2,FALSE),""))</f>
        <v/>
      </c>
      <c r="N78" s="19">
        <f>IF(A78="","",IF(L78="","Human check: no response logged",IF(L78&lt;0,"Human check: response chronology",IF(M78="","Human check: source target",IF(L78&lt;=M78,"Within target","Human check: over target")))))</f>
        <v/>
      </c>
      <c r="O78" s="15" t="n"/>
      <c r="P78" s="12" t="n"/>
      <c r="Q78" s="26" t="n"/>
      <c r="R78" s="19">
        <f>IF(A78="","",IF(LEFT(O78,6)="Closed","Closed",IF(P78="","Human check: add next action",IF(Q78="","Human check: add action date",IF(Q78&lt;TODAY(),"Human check: overdue",IF(Q78=TODAY(),"Due today","Scheduled"))))))</f>
        <v/>
      </c>
      <c r="S78" s="12" t="n"/>
    </row>
    <row r="79" ht="24" customHeight="1">
      <c r="A79" s="12" t="n"/>
      <c r="B79" s="26" t="n"/>
      <c r="C79" s="14" t="n"/>
      <c r="D79" s="12" t="n"/>
      <c r="E79" s="12" t="n"/>
      <c r="F79" s="15" t="n"/>
      <c r="G79" s="15" t="n"/>
      <c r="H79" s="26" t="n"/>
      <c r="I79" s="12" t="n"/>
      <c r="J79" s="26" t="n"/>
      <c r="K79" s="14" t="n"/>
      <c r="L79" s="16">
        <f>IF(OR(B79="",C79="",J79="",K79=""),"",IFERROR((J79+K79-B79-C79)*24,""))</f>
        <v/>
      </c>
      <c r="M79" s="16">
        <f>IF(G79="","",IFERROR(VLOOKUP(G79,Assumptions!$D$4:$E$11,2,FALSE),""))</f>
        <v/>
      </c>
      <c r="N79" s="17">
        <f>IF(A79="","",IF(L79="","Human check: no response logged",IF(L79&lt;0,"Human check: response chronology",IF(M79="","Human check: source target",IF(L79&lt;=M79,"Within target","Human check: over target")))))</f>
        <v/>
      </c>
      <c r="O79" s="15" t="n"/>
      <c r="P79" s="12" t="n"/>
      <c r="Q79" s="26" t="n"/>
      <c r="R79" s="17">
        <f>IF(A79="","",IF(LEFT(O79,6)="Closed","Closed",IF(P79="","Human check: add next action",IF(Q79="","Human check: add action date",IF(Q79&lt;TODAY(),"Human check: overdue",IF(Q79=TODAY(),"Due today","Scheduled"))))))</f>
        <v/>
      </c>
      <c r="S79" s="12" t="n"/>
    </row>
    <row r="80" ht="24" customHeight="1">
      <c r="A80" s="12" t="n"/>
      <c r="B80" s="26" t="n"/>
      <c r="C80" s="14" t="n"/>
      <c r="D80" s="12" t="n"/>
      <c r="E80" s="12" t="n"/>
      <c r="F80" s="15" t="n"/>
      <c r="G80" s="15" t="n"/>
      <c r="H80" s="26" t="n"/>
      <c r="I80" s="12" t="n"/>
      <c r="J80" s="26" t="n"/>
      <c r="K80" s="14" t="n"/>
      <c r="L80" s="18">
        <f>IF(OR(B80="",C80="",J80="",K80=""),"",IFERROR((J80+K80-B80-C80)*24,""))</f>
        <v/>
      </c>
      <c r="M80" s="18">
        <f>IF(G80="","",IFERROR(VLOOKUP(G80,Assumptions!$D$4:$E$11,2,FALSE),""))</f>
        <v/>
      </c>
      <c r="N80" s="19">
        <f>IF(A80="","",IF(L80="","Human check: no response logged",IF(L80&lt;0,"Human check: response chronology",IF(M80="","Human check: source target",IF(L80&lt;=M80,"Within target","Human check: over target")))))</f>
        <v/>
      </c>
      <c r="O80" s="15" t="n"/>
      <c r="P80" s="12" t="n"/>
      <c r="Q80" s="26" t="n"/>
      <c r="R80" s="19">
        <f>IF(A80="","",IF(LEFT(O80,6)="Closed","Closed",IF(P80="","Human check: add next action",IF(Q80="","Human check: add action date",IF(Q80&lt;TODAY(),"Human check: overdue",IF(Q80=TODAY(),"Due today","Scheduled"))))))</f>
        <v/>
      </c>
      <c r="S80" s="12" t="n"/>
    </row>
    <row r="81" ht="24" customHeight="1">
      <c r="A81" s="12" t="n"/>
      <c r="B81" s="26" t="n"/>
      <c r="C81" s="14" t="n"/>
      <c r="D81" s="12" t="n"/>
      <c r="E81" s="12" t="n"/>
      <c r="F81" s="15" t="n"/>
      <c r="G81" s="15" t="n"/>
      <c r="H81" s="26" t="n"/>
      <c r="I81" s="12" t="n"/>
      <c r="J81" s="26" t="n"/>
      <c r="K81" s="14" t="n"/>
      <c r="L81" s="16">
        <f>IF(OR(B81="",C81="",J81="",K81=""),"",IFERROR((J81+K81-B81-C81)*24,""))</f>
        <v/>
      </c>
      <c r="M81" s="16">
        <f>IF(G81="","",IFERROR(VLOOKUP(G81,Assumptions!$D$4:$E$11,2,FALSE),""))</f>
        <v/>
      </c>
      <c r="N81" s="17">
        <f>IF(A81="","",IF(L81="","Human check: no response logged",IF(L81&lt;0,"Human check: response chronology",IF(M81="","Human check: source target",IF(L81&lt;=M81,"Within target","Human check: over target")))))</f>
        <v/>
      </c>
      <c r="O81" s="15" t="n"/>
      <c r="P81" s="12" t="n"/>
      <c r="Q81" s="26" t="n"/>
      <c r="R81" s="17">
        <f>IF(A81="","",IF(LEFT(O81,6)="Closed","Closed",IF(P81="","Human check: add next action",IF(Q81="","Human check: add action date",IF(Q81&lt;TODAY(),"Human check: overdue",IF(Q81=TODAY(),"Due today","Scheduled"))))))</f>
        <v/>
      </c>
      <c r="S81" s="12" t="n"/>
    </row>
    <row r="82" ht="24" customHeight="1">
      <c r="A82" s="12" t="n"/>
      <c r="B82" s="26" t="n"/>
      <c r="C82" s="14" t="n"/>
      <c r="D82" s="12" t="n"/>
      <c r="E82" s="12" t="n"/>
      <c r="F82" s="15" t="n"/>
      <c r="G82" s="15" t="n"/>
      <c r="H82" s="26" t="n"/>
      <c r="I82" s="12" t="n"/>
      <c r="J82" s="26" t="n"/>
      <c r="K82" s="14" t="n"/>
      <c r="L82" s="18">
        <f>IF(OR(B82="",C82="",J82="",K82=""),"",IFERROR((J82+K82-B82-C82)*24,""))</f>
        <v/>
      </c>
      <c r="M82" s="18">
        <f>IF(G82="","",IFERROR(VLOOKUP(G82,Assumptions!$D$4:$E$11,2,FALSE),""))</f>
        <v/>
      </c>
      <c r="N82" s="19">
        <f>IF(A82="","",IF(L82="","Human check: no response logged",IF(L82&lt;0,"Human check: response chronology",IF(M82="","Human check: source target",IF(L82&lt;=M82,"Within target","Human check: over target")))))</f>
        <v/>
      </c>
      <c r="O82" s="15" t="n"/>
      <c r="P82" s="12" t="n"/>
      <c r="Q82" s="26" t="n"/>
      <c r="R82" s="19">
        <f>IF(A82="","",IF(LEFT(O82,6)="Closed","Closed",IF(P82="","Human check: add next action",IF(Q82="","Human check: add action date",IF(Q82&lt;TODAY(),"Human check: overdue",IF(Q82=TODAY(),"Due today","Scheduled"))))))</f>
        <v/>
      </c>
      <c r="S82" s="12" t="n"/>
    </row>
    <row r="83" ht="24" customHeight="1">
      <c r="A83" s="12" t="n"/>
      <c r="B83" s="26" t="n"/>
      <c r="C83" s="14" t="n"/>
      <c r="D83" s="12" t="n"/>
      <c r="E83" s="12" t="n"/>
      <c r="F83" s="15" t="n"/>
      <c r="G83" s="15" t="n"/>
      <c r="H83" s="26" t="n"/>
      <c r="I83" s="12" t="n"/>
      <c r="J83" s="26" t="n"/>
      <c r="K83" s="14" t="n"/>
      <c r="L83" s="16">
        <f>IF(OR(B83="",C83="",J83="",K83=""),"",IFERROR((J83+K83-B83-C83)*24,""))</f>
        <v/>
      </c>
      <c r="M83" s="16">
        <f>IF(G83="","",IFERROR(VLOOKUP(G83,Assumptions!$D$4:$E$11,2,FALSE),""))</f>
        <v/>
      </c>
      <c r="N83" s="17">
        <f>IF(A83="","",IF(L83="","Human check: no response logged",IF(L83&lt;0,"Human check: response chronology",IF(M83="","Human check: source target",IF(L83&lt;=M83,"Within target","Human check: over target")))))</f>
        <v/>
      </c>
      <c r="O83" s="15" t="n"/>
      <c r="P83" s="12" t="n"/>
      <c r="Q83" s="26" t="n"/>
      <c r="R83" s="17">
        <f>IF(A83="","",IF(LEFT(O83,6)="Closed","Closed",IF(P83="","Human check: add next action",IF(Q83="","Human check: add action date",IF(Q83&lt;TODAY(),"Human check: overdue",IF(Q83=TODAY(),"Due today","Scheduled"))))))</f>
        <v/>
      </c>
      <c r="S83" s="12" t="n"/>
    </row>
    <row r="84" ht="24" customHeight="1">
      <c r="A84" s="12" t="n"/>
      <c r="B84" s="26" t="n"/>
      <c r="C84" s="14" t="n"/>
      <c r="D84" s="12" t="n"/>
      <c r="E84" s="12" t="n"/>
      <c r="F84" s="15" t="n"/>
      <c r="G84" s="15" t="n"/>
      <c r="H84" s="26" t="n"/>
      <c r="I84" s="12" t="n"/>
      <c r="J84" s="26" t="n"/>
      <c r="K84" s="14" t="n"/>
      <c r="L84" s="18">
        <f>IF(OR(B84="",C84="",J84="",K84=""),"",IFERROR((J84+K84-B84-C84)*24,""))</f>
        <v/>
      </c>
      <c r="M84" s="18">
        <f>IF(G84="","",IFERROR(VLOOKUP(G84,Assumptions!$D$4:$E$11,2,FALSE),""))</f>
        <v/>
      </c>
      <c r="N84" s="19">
        <f>IF(A84="","",IF(L84="","Human check: no response logged",IF(L84&lt;0,"Human check: response chronology",IF(M84="","Human check: source target",IF(L84&lt;=M84,"Within target","Human check: over target")))))</f>
        <v/>
      </c>
      <c r="O84" s="15" t="n"/>
      <c r="P84" s="12" t="n"/>
      <c r="Q84" s="26" t="n"/>
      <c r="R84" s="19">
        <f>IF(A84="","",IF(LEFT(O84,6)="Closed","Closed",IF(P84="","Human check: add next action",IF(Q84="","Human check: add action date",IF(Q84&lt;TODAY(),"Human check: overdue",IF(Q84=TODAY(),"Due today","Scheduled"))))))</f>
        <v/>
      </c>
      <c r="S84" s="12" t="n"/>
    </row>
    <row r="85" ht="24" customHeight="1">
      <c r="A85" s="12" t="n"/>
      <c r="B85" s="26" t="n"/>
      <c r="C85" s="14" t="n"/>
      <c r="D85" s="12" t="n"/>
      <c r="E85" s="12" t="n"/>
      <c r="F85" s="15" t="n"/>
      <c r="G85" s="15" t="n"/>
      <c r="H85" s="26" t="n"/>
      <c r="I85" s="12" t="n"/>
      <c r="J85" s="26" t="n"/>
      <c r="K85" s="14" t="n"/>
      <c r="L85" s="16">
        <f>IF(OR(B85="",C85="",J85="",K85=""),"",IFERROR((J85+K85-B85-C85)*24,""))</f>
        <v/>
      </c>
      <c r="M85" s="16">
        <f>IF(G85="","",IFERROR(VLOOKUP(G85,Assumptions!$D$4:$E$11,2,FALSE),""))</f>
        <v/>
      </c>
      <c r="N85" s="17">
        <f>IF(A85="","",IF(L85="","Human check: no response logged",IF(L85&lt;0,"Human check: response chronology",IF(M85="","Human check: source target",IF(L85&lt;=M85,"Within target","Human check: over target")))))</f>
        <v/>
      </c>
      <c r="O85" s="15" t="n"/>
      <c r="P85" s="12" t="n"/>
      <c r="Q85" s="26" t="n"/>
      <c r="R85" s="17">
        <f>IF(A85="","",IF(LEFT(O85,6)="Closed","Closed",IF(P85="","Human check: add next action",IF(Q85="","Human check: add action date",IF(Q85&lt;TODAY(),"Human check: overdue",IF(Q85=TODAY(),"Due today","Scheduled"))))))</f>
        <v/>
      </c>
      <c r="S85" s="12" t="n"/>
    </row>
    <row r="86" ht="24" customHeight="1">
      <c r="A86" s="12" t="n"/>
      <c r="B86" s="26" t="n"/>
      <c r="C86" s="14" t="n"/>
      <c r="D86" s="12" t="n"/>
      <c r="E86" s="12" t="n"/>
      <c r="F86" s="15" t="n"/>
      <c r="G86" s="15" t="n"/>
      <c r="H86" s="26" t="n"/>
      <c r="I86" s="12" t="n"/>
      <c r="J86" s="26" t="n"/>
      <c r="K86" s="14" t="n"/>
      <c r="L86" s="18">
        <f>IF(OR(B86="",C86="",J86="",K86=""),"",IFERROR((J86+K86-B86-C86)*24,""))</f>
        <v/>
      </c>
      <c r="M86" s="18">
        <f>IF(G86="","",IFERROR(VLOOKUP(G86,Assumptions!$D$4:$E$11,2,FALSE),""))</f>
        <v/>
      </c>
      <c r="N86" s="19">
        <f>IF(A86="","",IF(L86="","Human check: no response logged",IF(L86&lt;0,"Human check: response chronology",IF(M86="","Human check: source target",IF(L86&lt;=M86,"Within target","Human check: over target")))))</f>
        <v/>
      </c>
      <c r="O86" s="15" t="n"/>
      <c r="P86" s="12" t="n"/>
      <c r="Q86" s="26" t="n"/>
      <c r="R86" s="19">
        <f>IF(A86="","",IF(LEFT(O86,6)="Closed","Closed",IF(P86="","Human check: add next action",IF(Q86="","Human check: add action date",IF(Q86&lt;TODAY(),"Human check: overdue",IF(Q86=TODAY(),"Due today","Scheduled"))))))</f>
        <v/>
      </c>
      <c r="S86" s="12" t="n"/>
    </row>
    <row r="87" ht="24" customHeight="1">
      <c r="A87" s="12" t="n"/>
      <c r="B87" s="26" t="n"/>
      <c r="C87" s="14" t="n"/>
      <c r="D87" s="12" t="n"/>
      <c r="E87" s="12" t="n"/>
      <c r="F87" s="15" t="n"/>
      <c r="G87" s="15" t="n"/>
      <c r="H87" s="26" t="n"/>
      <c r="I87" s="12" t="n"/>
      <c r="J87" s="26" t="n"/>
      <c r="K87" s="14" t="n"/>
      <c r="L87" s="16">
        <f>IF(OR(B87="",C87="",J87="",K87=""),"",IFERROR((J87+K87-B87-C87)*24,""))</f>
        <v/>
      </c>
      <c r="M87" s="16">
        <f>IF(G87="","",IFERROR(VLOOKUP(G87,Assumptions!$D$4:$E$11,2,FALSE),""))</f>
        <v/>
      </c>
      <c r="N87" s="17">
        <f>IF(A87="","",IF(L87="","Human check: no response logged",IF(L87&lt;0,"Human check: response chronology",IF(M87="","Human check: source target",IF(L87&lt;=M87,"Within target","Human check: over target")))))</f>
        <v/>
      </c>
      <c r="O87" s="15" t="n"/>
      <c r="P87" s="12" t="n"/>
      <c r="Q87" s="26" t="n"/>
      <c r="R87" s="17">
        <f>IF(A87="","",IF(LEFT(O87,6)="Closed","Closed",IF(P87="","Human check: add next action",IF(Q87="","Human check: add action date",IF(Q87&lt;TODAY(),"Human check: overdue",IF(Q87=TODAY(),"Due today","Scheduled"))))))</f>
        <v/>
      </c>
      <c r="S87" s="12" t="n"/>
    </row>
    <row r="88" ht="24" customHeight="1">
      <c r="A88" s="12" t="n"/>
      <c r="B88" s="26" t="n"/>
      <c r="C88" s="14" t="n"/>
      <c r="D88" s="12" t="n"/>
      <c r="E88" s="12" t="n"/>
      <c r="F88" s="15" t="n"/>
      <c r="G88" s="15" t="n"/>
      <c r="H88" s="26" t="n"/>
      <c r="I88" s="12" t="n"/>
      <c r="J88" s="26" t="n"/>
      <c r="K88" s="14" t="n"/>
      <c r="L88" s="18">
        <f>IF(OR(B88="",C88="",J88="",K88=""),"",IFERROR((J88+K88-B88-C88)*24,""))</f>
        <v/>
      </c>
      <c r="M88" s="18">
        <f>IF(G88="","",IFERROR(VLOOKUP(G88,Assumptions!$D$4:$E$11,2,FALSE),""))</f>
        <v/>
      </c>
      <c r="N88" s="19">
        <f>IF(A88="","",IF(L88="","Human check: no response logged",IF(L88&lt;0,"Human check: response chronology",IF(M88="","Human check: source target",IF(L88&lt;=M88,"Within target","Human check: over target")))))</f>
        <v/>
      </c>
      <c r="O88" s="15" t="n"/>
      <c r="P88" s="12" t="n"/>
      <c r="Q88" s="26" t="n"/>
      <c r="R88" s="19">
        <f>IF(A88="","",IF(LEFT(O88,6)="Closed","Closed",IF(P88="","Human check: add next action",IF(Q88="","Human check: add action date",IF(Q88&lt;TODAY(),"Human check: overdue",IF(Q88=TODAY(),"Due today","Scheduled"))))))</f>
        <v/>
      </c>
      <c r="S88" s="12" t="n"/>
    </row>
    <row r="89" ht="24" customHeight="1">
      <c r="A89" s="12" t="n"/>
      <c r="B89" s="26" t="n"/>
      <c r="C89" s="14" t="n"/>
      <c r="D89" s="12" t="n"/>
      <c r="E89" s="12" t="n"/>
      <c r="F89" s="15" t="n"/>
      <c r="G89" s="15" t="n"/>
      <c r="H89" s="26" t="n"/>
      <c r="I89" s="12" t="n"/>
      <c r="J89" s="26" t="n"/>
      <c r="K89" s="14" t="n"/>
      <c r="L89" s="16">
        <f>IF(OR(B89="",C89="",J89="",K89=""),"",IFERROR((J89+K89-B89-C89)*24,""))</f>
        <v/>
      </c>
      <c r="M89" s="16">
        <f>IF(G89="","",IFERROR(VLOOKUP(G89,Assumptions!$D$4:$E$11,2,FALSE),""))</f>
        <v/>
      </c>
      <c r="N89" s="17">
        <f>IF(A89="","",IF(L89="","Human check: no response logged",IF(L89&lt;0,"Human check: response chronology",IF(M89="","Human check: source target",IF(L89&lt;=M89,"Within target","Human check: over target")))))</f>
        <v/>
      </c>
      <c r="O89" s="15" t="n"/>
      <c r="P89" s="12" t="n"/>
      <c r="Q89" s="26" t="n"/>
      <c r="R89" s="17">
        <f>IF(A89="","",IF(LEFT(O89,6)="Closed","Closed",IF(P89="","Human check: add next action",IF(Q89="","Human check: add action date",IF(Q89&lt;TODAY(),"Human check: overdue",IF(Q89=TODAY(),"Due today","Scheduled"))))))</f>
        <v/>
      </c>
      <c r="S89" s="12" t="n"/>
    </row>
    <row r="90" ht="24" customHeight="1">
      <c r="A90" s="12" t="n"/>
      <c r="B90" s="26" t="n"/>
      <c r="C90" s="14" t="n"/>
      <c r="D90" s="12" t="n"/>
      <c r="E90" s="12" t="n"/>
      <c r="F90" s="15" t="n"/>
      <c r="G90" s="15" t="n"/>
      <c r="H90" s="26" t="n"/>
      <c r="I90" s="12" t="n"/>
      <c r="J90" s="26" t="n"/>
      <c r="K90" s="14" t="n"/>
      <c r="L90" s="18">
        <f>IF(OR(B90="",C90="",J90="",K90=""),"",IFERROR((J90+K90-B90-C90)*24,""))</f>
        <v/>
      </c>
      <c r="M90" s="18">
        <f>IF(G90="","",IFERROR(VLOOKUP(G90,Assumptions!$D$4:$E$11,2,FALSE),""))</f>
        <v/>
      </c>
      <c r="N90" s="19">
        <f>IF(A90="","",IF(L90="","Human check: no response logged",IF(L90&lt;0,"Human check: response chronology",IF(M90="","Human check: source target",IF(L90&lt;=M90,"Within target","Human check: over target")))))</f>
        <v/>
      </c>
      <c r="O90" s="15" t="n"/>
      <c r="P90" s="12" t="n"/>
      <c r="Q90" s="26" t="n"/>
      <c r="R90" s="19">
        <f>IF(A90="","",IF(LEFT(O90,6)="Closed","Closed",IF(P90="","Human check: add next action",IF(Q90="","Human check: add action date",IF(Q90&lt;TODAY(),"Human check: overdue",IF(Q90=TODAY(),"Due today","Scheduled"))))))</f>
        <v/>
      </c>
      <c r="S90" s="12" t="n"/>
    </row>
    <row r="91" ht="24" customHeight="1">
      <c r="A91" s="12" t="n"/>
      <c r="B91" s="26" t="n"/>
      <c r="C91" s="14" t="n"/>
      <c r="D91" s="12" t="n"/>
      <c r="E91" s="12" t="n"/>
      <c r="F91" s="15" t="n"/>
      <c r="G91" s="15" t="n"/>
      <c r="H91" s="26" t="n"/>
      <c r="I91" s="12" t="n"/>
      <c r="J91" s="26" t="n"/>
      <c r="K91" s="14" t="n"/>
      <c r="L91" s="16">
        <f>IF(OR(B91="",C91="",J91="",K91=""),"",IFERROR((J91+K91-B91-C91)*24,""))</f>
        <v/>
      </c>
      <c r="M91" s="16">
        <f>IF(G91="","",IFERROR(VLOOKUP(G91,Assumptions!$D$4:$E$11,2,FALSE),""))</f>
        <v/>
      </c>
      <c r="N91" s="17">
        <f>IF(A91="","",IF(L91="","Human check: no response logged",IF(L91&lt;0,"Human check: response chronology",IF(M91="","Human check: source target",IF(L91&lt;=M91,"Within target","Human check: over target")))))</f>
        <v/>
      </c>
      <c r="O91" s="15" t="n"/>
      <c r="P91" s="12" t="n"/>
      <c r="Q91" s="26" t="n"/>
      <c r="R91" s="17">
        <f>IF(A91="","",IF(LEFT(O91,6)="Closed","Closed",IF(P91="","Human check: add next action",IF(Q91="","Human check: add action date",IF(Q91&lt;TODAY(),"Human check: overdue",IF(Q91=TODAY(),"Due today","Scheduled"))))))</f>
        <v/>
      </c>
      <c r="S91" s="12" t="n"/>
    </row>
    <row r="92" ht="24" customHeight="1">
      <c r="A92" s="12" t="n"/>
      <c r="B92" s="26" t="n"/>
      <c r="C92" s="14" t="n"/>
      <c r="D92" s="12" t="n"/>
      <c r="E92" s="12" t="n"/>
      <c r="F92" s="15" t="n"/>
      <c r="G92" s="15" t="n"/>
      <c r="H92" s="26" t="n"/>
      <c r="I92" s="12" t="n"/>
      <c r="J92" s="26" t="n"/>
      <c r="K92" s="14" t="n"/>
      <c r="L92" s="18">
        <f>IF(OR(B92="",C92="",J92="",K92=""),"",IFERROR((J92+K92-B92-C92)*24,""))</f>
        <v/>
      </c>
      <c r="M92" s="18">
        <f>IF(G92="","",IFERROR(VLOOKUP(G92,Assumptions!$D$4:$E$11,2,FALSE),""))</f>
        <v/>
      </c>
      <c r="N92" s="19">
        <f>IF(A92="","",IF(L92="","Human check: no response logged",IF(L92&lt;0,"Human check: response chronology",IF(M92="","Human check: source target",IF(L92&lt;=M92,"Within target","Human check: over target")))))</f>
        <v/>
      </c>
      <c r="O92" s="15" t="n"/>
      <c r="P92" s="12" t="n"/>
      <c r="Q92" s="26" t="n"/>
      <c r="R92" s="19">
        <f>IF(A92="","",IF(LEFT(O92,6)="Closed","Closed",IF(P92="","Human check: add next action",IF(Q92="","Human check: add action date",IF(Q92&lt;TODAY(),"Human check: overdue",IF(Q92=TODAY(),"Due today","Scheduled"))))))</f>
        <v/>
      </c>
      <c r="S92" s="12" t="n"/>
    </row>
    <row r="93" ht="24" customHeight="1">
      <c r="A93" s="12" t="n"/>
      <c r="B93" s="26" t="n"/>
      <c r="C93" s="14" t="n"/>
      <c r="D93" s="12" t="n"/>
      <c r="E93" s="12" t="n"/>
      <c r="F93" s="15" t="n"/>
      <c r="G93" s="15" t="n"/>
      <c r="H93" s="26" t="n"/>
      <c r="I93" s="12" t="n"/>
      <c r="J93" s="26" t="n"/>
      <c r="K93" s="14" t="n"/>
      <c r="L93" s="16">
        <f>IF(OR(B93="",C93="",J93="",K93=""),"",IFERROR((J93+K93-B93-C93)*24,""))</f>
        <v/>
      </c>
      <c r="M93" s="16">
        <f>IF(G93="","",IFERROR(VLOOKUP(G93,Assumptions!$D$4:$E$11,2,FALSE),""))</f>
        <v/>
      </c>
      <c r="N93" s="17">
        <f>IF(A93="","",IF(L93="","Human check: no response logged",IF(L93&lt;0,"Human check: response chronology",IF(M93="","Human check: source target",IF(L93&lt;=M93,"Within target","Human check: over target")))))</f>
        <v/>
      </c>
      <c r="O93" s="15" t="n"/>
      <c r="P93" s="12" t="n"/>
      <c r="Q93" s="26" t="n"/>
      <c r="R93" s="17">
        <f>IF(A93="","",IF(LEFT(O93,6)="Closed","Closed",IF(P93="","Human check: add next action",IF(Q93="","Human check: add action date",IF(Q93&lt;TODAY(),"Human check: overdue",IF(Q93=TODAY(),"Due today","Scheduled"))))))</f>
        <v/>
      </c>
      <c r="S93" s="12" t="n"/>
    </row>
    <row r="94" ht="24" customHeight="1">
      <c r="A94" s="12" t="n"/>
      <c r="B94" s="26" t="n"/>
      <c r="C94" s="14" t="n"/>
      <c r="D94" s="12" t="n"/>
      <c r="E94" s="12" t="n"/>
      <c r="F94" s="15" t="n"/>
      <c r="G94" s="15" t="n"/>
      <c r="H94" s="26" t="n"/>
      <c r="I94" s="12" t="n"/>
      <c r="J94" s="26" t="n"/>
      <c r="K94" s="14" t="n"/>
      <c r="L94" s="18">
        <f>IF(OR(B94="",C94="",J94="",K94=""),"",IFERROR((J94+K94-B94-C94)*24,""))</f>
        <v/>
      </c>
      <c r="M94" s="18">
        <f>IF(G94="","",IFERROR(VLOOKUP(G94,Assumptions!$D$4:$E$11,2,FALSE),""))</f>
        <v/>
      </c>
      <c r="N94" s="19">
        <f>IF(A94="","",IF(L94="","Human check: no response logged",IF(L94&lt;0,"Human check: response chronology",IF(M94="","Human check: source target",IF(L94&lt;=M94,"Within target","Human check: over target")))))</f>
        <v/>
      </c>
      <c r="O94" s="15" t="n"/>
      <c r="P94" s="12" t="n"/>
      <c r="Q94" s="26" t="n"/>
      <c r="R94" s="19">
        <f>IF(A94="","",IF(LEFT(O94,6)="Closed","Closed",IF(P94="","Human check: add next action",IF(Q94="","Human check: add action date",IF(Q94&lt;TODAY(),"Human check: overdue",IF(Q94=TODAY(),"Due today","Scheduled"))))))</f>
        <v/>
      </c>
      <c r="S94" s="12" t="n"/>
    </row>
    <row r="95" ht="24" customHeight="1">
      <c r="A95" s="12" t="n"/>
      <c r="B95" s="26" t="n"/>
      <c r="C95" s="14" t="n"/>
      <c r="D95" s="12" t="n"/>
      <c r="E95" s="12" t="n"/>
      <c r="F95" s="15" t="n"/>
      <c r="G95" s="15" t="n"/>
      <c r="H95" s="26" t="n"/>
      <c r="I95" s="12" t="n"/>
      <c r="J95" s="26" t="n"/>
      <c r="K95" s="14" t="n"/>
      <c r="L95" s="16">
        <f>IF(OR(B95="",C95="",J95="",K95=""),"",IFERROR((J95+K95-B95-C95)*24,""))</f>
        <v/>
      </c>
      <c r="M95" s="16">
        <f>IF(G95="","",IFERROR(VLOOKUP(G95,Assumptions!$D$4:$E$11,2,FALSE),""))</f>
        <v/>
      </c>
      <c r="N95" s="17">
        <f>IF(A95="","",IF(L95="","Human check: no response logged",IF(L95&lt;0,"Human check: response chronology",IF(M95="","Human check: source target",IF(L95&lt;=M95,"Within target","Human check: over target")))))</f>
        <v/>
      </c>
      <c r="O95" s="15" t="n"/>
      <c r="P95" s="12" t="n"/>
      <c r="Q95" s="26" t="n"/>
      <c r="R95" s="17">
        <f>IF(A95="","",IF(LEFT(O95,6)="Closed","Closed",IF(P95="","Human check: add next action",IF(Q95="","Human check: add action date",IF(Q95&lt;TODAY(),"Human check: overdue",IF(Q95=TODAY(),"Due today","Scheduled"))))))</f>
        <v/>
      </c>
      <c r="S95" s="12" t="n"/>
    </row>
    <row r="96" ht="24" customHeight="1">
      <c r="A96" s="12" t="n"/>
      <c r="B96" s="26" t="n"/>
      <c r="C96" s="14" t="n"/>
      <c r="D96" s="12" t="n"/>
      <c r="E96" s="12" t="n"/>
      <c r="F96" s="15" t="n"/>
      <c r="G96" s="15" t="n"/>
      <c r="H96" s="26" t="n"/>
      <c r="I96" s="12" t="n"/>
      <c r="J96" s="26" t="n"/>
      <c r="K96" s="14" t="n"/>
      <c r="L96" s="18">
        <f>IF(OR(B96="",C96="",J96="",K96=""),"",IFERROR((J96+K96-B96-C96)*24,""))</f>
        <v/>
      </c>
      <c r="M96" s="18">
        <f>IF(G96="","",IFERROR(VLOOKUP(G96,Assumptions!$D$4:$E$11,2,FALSE),""))</f>
        <v/>
      </c>
      <c r="N96" s="19">
        <f>IF(A96="","",IF(L96="","Human check: no response logged",IF(L96&lt;0,"Human check: response chronology",IF(M96="","Human check: source target",IF(L96&lt;=M96,"Within target","Human check: over target")))))</f>
        <v/>
      </c>
      <c r="O96" s="15" t="n"/>
      <c r="P96" s="12" t="n"/>
      <c r="Q96" s="26" t="n"/>
      <c r="R96" s="19">
        <f>IF(A96="","",IF(LEFT(O96,6)="Closed","Closed",IF(P96="","Human check: add next action",IF(Q96="","Human check: add action date",IF(Q96&lt;TODAY(),"Human check: overdue",IF(Q96=TODAY(),"Due today","Scheduled"))))))</f>
        <v/>
      </c>
      <c r="S96" s="12" t="n"/>
    </row>
    <row r="97" ht="24" customHeight="1">
      <c r="A97" s="12" t="n"/>
      <c r="B97" s="26" t="n"/>
      <c r="C97" s="14" t="n"/>
      <c r="D97" s="12" t="n"/>
      <c r="E97" s="12" t="n"/>
      <c r="F97" s="15" t="n"/>
      <c r="G97" s="15" t="n"/>
      <c r="H97" s="26" t="n"/>
      <c r="I97" s="12" t="n"/>
      <c r="J97" s="26" t="n"/>
      <c r="K97" s="14" t="n"/>
      <c r="L97" s="16">
        <f>IF(OR(B97="",C97="",J97="",K97=""),"",IFERROR((J97+K97-B97-C97)*24,""))</f>
        <v/>
      </c>
      <c r="M97" s="16">
        <f>IF(G97="","",IFERROR(VLOOKUP(G97,Assumptions!$D$4:$E$11,2,FALSE),""))</f>
        <v/>
      </c>
      <c r="N97" s="17">
        <f>IF(A97="","",IF(L97="","Human check: no response logged",IF(L97&lt;0,"Human check: response chronology",IF(M97="","Human check: source target",IF(L97&lt;=M97,"Within target","Human check: over target")))))</f>
        <v/>
      </c>
      <c r="O97" s="15" t="n"/>
      <c r="P97" s="12" t="n"/>
      <c r="Q97" s="26" t="n"/>
      <c r="R97" s="17">
        <f>IF(A97="","",IF(LEFT(O97,6)="Closed","Closed",IF(P97="","Human check: add next action",IF(Q97="","Human check: add action date",IF(Q97&lt;TODAY(),"Human check: overdue",IF(Q97=TODAY(),"Due today","Scheduled"))))))</f>
        <v/>
      </c>
      <c r="S97" s="12" t="n"/>
    </row>
    <row r="98" ht="24" customHeight="1">
      <c r="A98" s="12" t="n"/>
      <c r="B98" s="26" t="n"/>
      <c r="C98" s="14" t="n"/>
      <c r="D98" s="12" t="n"/>
      <c r="E98" s="12" t="n"/>
      <c r="F98" s="15" t="n"/>
      <c r="G98" s="15" t="n"/>
      <c r="H98" s="26" t="n"/>
      <c r="I98" s="12" t="n"/>
      <c r="J98" s="26" t="n"/>
      <c r="K98" s="14" t="n"/>
      <c r="L98" s="18">
        <f>IF(OR(B98="",C98="",J98="",K98=""),"",IFERROR((J98+K98-B98-C98)*24,""))</f>
        <v/>
      </c>
      <c r="M98" s="18">
        <f>IF(G98="","",IFERROR(VLOOKUP(G98,Assumptions!$D$4:$E$11,2,FALSE),""))</f>
        <v/>
      </c>
      <c r="N98" s="19">
        <f>IF(A98="","",IF(L98="","Human check: no response logged",IF(L98&lt;0,"Human check: response chronology",IF(M98="","Human check: source target",IF(L98&lt;=M98,"Within target","Human check: over target")))))</f>
        <v/>
      </c>
      <c r="O98" s="15" t="n"/>
      <c r="P98" s="12" t="n"/>
      <c r="Q98" s="26" t="n"/>
      <c r="R98" s="19">
        <f>IF(A98="","",IF(LEFT(O98,6)="Closed","Closed",IF(P98="","Human check: add next action",IF(Q98="","Human check: add action date",IF(Q98&lt;TODAY(),"Human check: overdue",IF(Q98=TODAY(),"Due today","Scheduled"))))))</f>
        <v/>
      </c>
      <c r="S98" s="12" t="n"/>
    </row>
    <row r="99" ht="24" customHeight="1">
      <c r="A99" s="12" t="n"/>
      <c r="B99" s="26" t="n"/>
      <c r="C99" s="14" t="n"/>
      <c r="D99" s="12" t="n"/>
      <c r="E99" s="12" t="n"/>
      <c r="F99" s="15" t="n"/>
      <c r="G99" s="15" t="n"/>
      <c r="H99" s="26" t="n"/>
      <c r="I99" s="12" t="n"/>
      <c r="J99" s="26" t="n"/>
      <c r="K99" s="14" t="n"/>
      <c r="L99" s="16">
        <f>IF(OR(B99="",C99="",J99="",K99=""),"",IFERROR((J99+K99-B99-C99)*24,""))</f>
        <v/>
      </c>
      <c r="M99" s="16">
        <f>IF(G99="","",IFERROR(VLOOKUP(G99,Assumptions!$D$4:$E$11,2,FALSE),""))</f>
        <v/>
      </c>
      <c r="N99" s="17">
        <f>IF(A99="","",IF(L99="","Human check: no response logged",IF(L99&lt;0,"Human check: response chronology",IF(M99="","Human check: source target",IF(L99&lt;=M99,"Within target","Human check: over target")))))</f>
        <v/>
      </c>
      <c r="O99" s="15" t="n"/>
      <c r="P99" s="12" t="n"/>
      <c r="Q99" s="26" t="n"/>
      <c r="R99" s="17">
        <f>IF(A99="","",IF(LEFT(O99,6)="Closed","Closed",IF(P99="","Human check: add next action",IF(Q99="","Human check: add action date",IF(Q99&lt;TODAY(),"Human check: overdue",IF(Q99=TODAY(),"Due today","Scheduled"))))))</f>
        <v/>
      </c>
      <c r="S99" s="12" t="n"/>
    </row>
    <row r="100" ht="24" customHeight="1">
      <c r="A100" s="12" t="n"/>
      <c r="B100" s="26" t="n"/>
      <c r="C100" s="14" t="n"/>
      <c r="D100" s="12" t="n"/>
      <c r="E100" s="12" t="n"/>
      <c r="F100" s="15" t="n"/>
      <c r="G100" s="15" t="n"/>
      <c r="H100" s="26" t="n"/>
      <c r="I100" s="12" t="n"/>
      <c r="J100" s="26" t="n"/>
      <c r="K100" s="14" t="n"/>
      <c r="L100" s="18">
        <f>IF(OR(B100="",C100="",J100="",K100=""),"",IFERROR((J100+K100-B100-C100)*24,""))</f>
        <v/>
      </c>
      <c r="M100" s="18">
        <f>IF(G100="","",IFERROR(VLOOKUP(G100,Assumptions!$D$4:$E$11,2,FALSE),""))</f>
        <v/>
      </c>
      <c r="N100" s="19">
        <f>IF(A100="","",IF(L100="","Human check: no response logged",IF(L100&lt;0,"Human check: response chronology",IF(M100="","Human check: source target",IF(L100&lt;=M100,"Within target","Human check: over target")))))</f>
        <v/>
      </c>
      <c r="O100" s="15" t="n"/>
      <c r="P100" s="12" t="n"/>
      <c r="Q100" s="26" t="n"/>
      <c r="R100" s="19">
        <f>IF(A100="","",IF(LEFT(O100,6)="Closed","Closed",IF(P100="","Human check: add next action",IF(Q100="","Human check: add action date",IF(Q100&lt;TODAY(),"Human check: overdue",IF(Q100=TODAY(),"Due today","Scheduled"))))))</f>
        <v/>
      </c>
      <c r="S100" s="12" t="n"/>
    </row>
    <row r="101" ht="24" customHeight="1">
      <c r="A101" s="12" t="n"/>
      <c r="B101" s="26" t="n"/>
      <c r="C101" s="14" t="n"/>
      <c r="D101" s="12" t="n"/>
      <c r="E101" s="12" t="n"/>
      <c r="F101" s="15" t="n"/>
      <c r="G101" s="15" t="n"/>
      <c r="H101" s="26" t="n"/>
      <c r="I101" s="12" t="n"/>
      <c r="J101" s="26" t="n"/>
      <c r="K101" s="14" t="n"/>
      <c r="L101" s="16">
        <f>IF(OR(B101="",C101="",J101="",K101=""),"",IFERROR((J101+K101-B101-C101)*24,""))</f>
        <v/>
      </c>
      <c r="M101" s="16">
        <f>IF(G101="","",IFERROR(VLOOKUP(G101,Assumptions!$D$4:$E$11,2,FALSE),""))</f>
        <v/>
      </c>
      <c r="N101" s="17">
        <f>IF(A101="","",IF(L101="","Human check: no response logged",IF(L101&lt;0,"Human check: response chronology",IF(M101="","Human check: source target",IF(L101&lt;=M101,"Within target","Human check: over target")))))</f>
        <v/>
      </c>
      <c r="O101" s="15" t="n"/>
      <c r="P101" s="12" t="n"/>
      <c r="Q101" s="26" t="n"/>
      <c r="R101" s="17">
        <f>IF(A101="","",IF(LEFT(O101,6)="Closed","Closed",IF(P101="","Human check: add next action",IF(Q101="","Human check: add action date",IF(Q101&lt;TODAY(),"Human check: overdue",IF(Q101=TODAY(),"Due today","Scheduled"))))))</f>
        <v/>
      </c>
      <c r="S101" s="12" t="n"/>
    </row>
    <row r="102" ht="24" customHeight="1">
      <c r="A102" s="12" t="n"/>
      <c r="B102" s="26" t="n"/>
      <c r="C102" s="14" t="n"/>
      <c r="D102" s="12" t="n"/>
      <c r="E102" s="12" t="n"/>
      <c r="F102" s="15" t="n"/>
      <c r="G102" s="15" t="n"/>
      <c r="H102" s="26" t="n"/>
      <c r="I102" s="12" t="n"/>
      <c r="J102" s="26" t="n"/>
      <c r="K102" s="14" t="n"/>
      <c r="L102" s="18">
        <f>IF(OR(B102="",C102="",J102="",K102=""),"",IFERROR((J102+K102-B102-C102)*24,""))</f>
        <v/>
      </c>
      <c r="M102" s="18">
        <f>IF(G102="","",IFERROR(VLOOKUP(G102,Assumptions!$D$4:$E$11,2,FALSE),""))</f>
        <v/>
      </c>
      <c r="N102" s="19">
        <f>IF(A102="","",IF(L102="","Human check: no response logged",IF(L102&lt;0,"Human check: response chronology",IF(M102="","Human check: source target",IF(L102&lt;=M102,"Within target","Human check: over target")))))</f>
        <v/>
      </c>
      <c r="O102" s="15" t="n"/>
      <c r="P102" s="12" t="n"/>
      <c r="Q102" s="26" t="n"/>
      <c r="R102" s="19">
        <f>IF(A102="","",IF(LEFT(O102,6)="Closed","Closed",IF(P102="","Human check: add next action",IF(Q102="","Human check: add action date",IF(Q102&lt;TODAY(),"Human check: overdue",IF(Q102=TODAY(),"Due today","Scheduled"))))))</f>
        <v/>
      </c>
      <c r="S102" s="12" t="n"/>
    </row>
    <row r="103" ht="24" customHeight="1">
      <c r="A103" s="12" t="n"/>
      <c r="B103" s="26" t="n"/>
      <c r="C103" s="14" t="n"/>
      <c r="D103" s="12" t="n"/>
      <c r="E103" s="12" t="n"/>
      <c r="F103" s="15" t="n"/>
      <c r="G103" s="15" t="n"/>
      <c r="H103" s="26" t="n"/>
      <c r="I103" s="12" t="n"/>
      <c r="J103" s="26" t="n"/>
      <c r="K103" s="14" t="n"/>
      <c r="L103" s="16">
        <f>IF(OR(B103="",C103="",J103="",K103=""),"",IFERROR((J103+K103-B103-C103)*24,""))</f>
        <v/>
      </c>
      <c r="M103" s="16">
        <f>IF(G103="","",IFERROR(VLOOKUP(G103,Assumptions!$D$4:$E$11,2,FALSE),""))</f>
        <v/>
      </c>
      <c r="N103" s="17">
        <f>IF(A103="","",IF(L103="","Human check: no response logged",IF(L103&lt;0,"Human check: response chronology",IF(M103="","Human check: source target",IF(L103&lt;=M103,"Within target","Human check: over target")))))</f>
        <v/>
      </c>
      <c r="O103" s="15" t="n"/>
      <c r="P103" s="12" t="n"/>
      <c r="Q103" s="26" t="n"/>
      <c r="R103" s="17">
        <f>IF(A103="","",IF(LEFT(O103,6)="Closed","Closed",IF(P103="","Human check: add next action",IF(Q103="","Human check: add action date",IF(Q103&lt;TODAY(),"Human check: overdue",IF(Q103=TODAY(),"Due today","Scheduled"))))))</f>
        <v/>
      </c>
      <c r="S103" s="12" t="n"/>
    </row>
    <row r="104" ht="24" customHeight="1">
      <c r="A104" s="12" t="n"/>
      <c r="B104" s="26" t="n"/>
      <c r="C104" s="14" t="n"/>
      <c r="D104" s="12" t="n"/>
      <c r="E104" s="12" t="n"/>
      <c r="F104" s="15" t="n"/>
      <c r="G104" s="15" t="n"/>
      <c r="H104" s="26" t="n"/>
      <c r="I104" s="12" t="n"/>
      <c r="J104" s="26" t="n"/>
      <c r="K104" s="14" t="n"/>
      <c r="L104" s="18">
        <f>IF(OR(B104="",C104="",J104="",K104=""),"",IFERROR((J104+K104-B104-C104)*24,""))</f>
        <v/>
      </c>
      <c r="M104" s="18">
        <f>IF(G104="","",IFERROR(VLOOKUP(G104,Assumptions!$D$4:$E$11,2,FALSE),""))</f>
        <v/>
      </c>
      <c r="N104" s="19">
        <f>IF(A104="","",IF(L104="","Human check: no response logged",IF(L104&lt;0,"Human check: response chronology",IF(M104="","Human check: source target",IF(L104&lt;=M104,"Within target","Human check: over target")))))</f>
        <v/>
      </c>
      <c r="O104" s="15" t="n"/>
      <c r="P104" s="12" t="n"/>
      <c r="Q104" s="26" t="n"/>
      <c r="R104" s="19">
        <f>IF(A104="","",IF(LEFT(O104,6)="Closed","Closed",IF(P104="","Human check: add next action",IF(Q104="","Human check: add action date",IF(Q104&lt;TODAY(),"Human check: overdue",IF(Q104=TODAY(),"Due today","Scheduled"))))))</f>
        <v/>
      </c>
      <c r="S104" s="12" t="n"/>
    </row>
  </sheetData>
  <autoFilter ref="A4:S104"/>
  <mergeCells count="1">
    <mergeCell ref="A1:S1"/>
  </mergeCells>
  <conditionalFormatting sqref="A5:A104">
    <cfRule type="expression" priority="1" dxfId="0">
      <formula>AND($A5&lt;&gt;"",COUNTIF($A$5:$A$104,$A5)&gt;1)</formula>
    </cfRule>
  </conditionalFormatting>
  <conditionalFormatting sqref="N5:N104">
    <cfRule type="expression" priority="2" dxfId="0">
      <formula>OR($N5="Human check: no response logged",$N5="Human check: response chronology",$N5="Human check: source target",$N5="Human check: over target")</formula>
    </cfRule>
    <cfRule type="expression" priority="3" dxfId="1">
      <formula>$N5="Within target"</formula>
    </cfRule>
  </conditionalFormatting>
  <conditionalFormatting sqref="R5:R104">
    <cfRule type="expression" priority="4" dxfId="0">
      <formula>LEFT($R5,11)="Human check"</formula>
    </cfRule>
    <cfRule type="expression" priority="5" dxfId="1">
      <formula>OR($R5="Scheduled",$R5="Due today")</formula>
    </cfRule>
  </conditionalFormatting>
  <dataValidations count="4">
    <dataValidation sqref="G5:G104" showDropDown="0" showInputMessage="1" showErrorMessage="1" allowBlank="0" errorTitle="Select an inquiry source" error="Choose a source from the editable Assumptions list." promptTitle="Inquiry source" prompt="Select the recorded source for this inquiry." type="list">
      <formula1>'Assumptions'!$D$4:$D$11</formula1>
    </dataValidation>
    <dataValidation sqref="O5:O104" showDropDown="0" showInputMessage="1" showErrorMessage="1" allowBlank="0" errorTitle="Select an inquiry status" error="Choose a status from the editable Assumptions list." promptTitle="Inquiry status" prompt="Select the current operational status." type="list">
      <formula1>'Assumptions'!$A$4:$A$11</formula1>
    </dataValidation>
    <dataValidation sqref="B5:B104 H5:H104 J5:J104 Q5:Q104" showDropDown="0" showInputMessage="1" showErrorMessage="1" allowBlank="0" errorTitle="Check the date" error="Enter a date within the editable planning limits." promptTitle="Date entry" prompt="Use MM/DD/YYYY within the planning range." type="date" operator="between">
      <formula1>'Assumptions'!$H$4</formula1>
      <formula2>'Assumptions'!$H$5</formula2>
    </dataValidation>
    <dataValidation sqref="C5:C104 K5:K104" showDropDown="0" showInputMessage="1" showErrorMessage="1" allowBlank="0" errorTitle="Check the time" error="Enter a valid time of day." promptTitle="Time entry" prompt="Enter the recorded local time." type="time" operator="between">
      <formula1>0</formula1>
      <formula2>0.9999884259</formula2>
    </dataValidation>
  </dataValidations>
  <pageMargins left="0.25" right="0.25" top="0.5" bottom="0.5" header="0.5" footer="0.5"/>
  <pageSetup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1"/>
  <sheetViews>
    <sheetView showGridLines="0" zoomScale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9" customWidth="1" min="1" max="1"/>
    <col width="42" customWidth="1" min="2" max="2"/>
    <col width="3" customWidth="1" min="3" max="3"/>
    <col width="22" customWidth="1" min="4" max="4"/>
    <col width="15" customWidth="1" min="5" max="5"/>
    <col width="3" customWidth="1" min="6" max="6"/>
    <col width="27" customWidth="1" min="7" max="7"/>
    <col width="18" customWidth="1" min="8" max="8"/>
  </cols>
  <sheetData>
    <row r="1" ht="28" customHeight="1">
      <c r="A1" s="1" t="inlineStr">
        <is>
          <t>Rental Inquiry Log Assumptions</t>
        </is>
      </c>
      <c r="B1" s="24" t="n"/>
      <c r="C1" s="24" t="n"/>
      <c r="D1" s="24" t="n"/>
      <c r="E1" s="24" t="n"/>
      <c r="F1" s="24" t="n"/>
      <c r="G1" s="24" t="n"/>
      <c r="H1" s="25" t="n"/>
    </row>
    <row r="2" ht="42" customHeight="1">
      <c r="A2" s="20" t="inlineStr">
        <is>
          <t>Editable internal planning choices are highlighted. Keep closed status labels beginning with “Closed”; response targets are planning goals, not guarantees or legal requirements.</t>
        </is>
      </c>
    </row>
    <row r="3">
      <c r="A3" s="21" t="inlineStr">
        <is>
          <t>Status Choice</t>
        </is>
      </c>
      <c r="B3" s="21" t="inlineStr">
        <is>
          <t>Operational Meaning</t>
        </is>
      </c>
      <c r="D3" s="21" t="inlineStr">
        <is>
          <t>Inquiry Source</t>
        </is>
      </c>
      <c r="E3" s="21" t="inlineStr">
        <is>
          <t>Target Hours</t>
        </is>
      </c>
      <c r="G3" s="21" t="inlineStr">
        <is>
          <t>Planning Limit</t>
        </is>
      </c>
      <c r="H3" s="21" t="inlineStr">
        <is>
          <t>Editable Value</t>
        </is>
      </c>
    </row>
    <row r="4">
      <c r="A4" s="12" t="inlineStr">
        <is>
          <t>New</t>
        </is>
      </c>
      <c r="B4" s="19" t="inlineStr">
        <is>
          <t>No first response has been recorded.</t>
        </is>
      </c>
      <c r="C4" s="19" t="n"/>
      <c r="D4" s="12" t="inlineStr">
        <is>
          <t>Website</t>
        </is>
      </c>
      <c r="E4" s="22" t="n">
        <v>24</v>
      </c>
      <c r="F4" s="19" t="n"/>
      <c r="G4" s="19" t="inlineStr">
        <is>
          <t>Earliest inquiry date</t>
        </is>
      </c>
      <c r="H4" s="26" t="n">
        <v>45910</v>
      </c>
    </row>
    <row r="5">
      <c r="A5" s="12" t="inlineStr">
        <is>
          <t>Responded</t>
        </is>
      </c>
      <c r="B5" s="17" t="inlineStr">
        <is>
          <t>A first response has been recorded.</t>
        </is>
      </c>
      <c r="C5" s="17" t="n"/>
      <c r="D5" s="12" t="inlineStr">
        <is>
          <t>Phone</t>
        </is>
      </c>
      <c r="E5" s="22" t="n">
        <v>8</v>
      </c>
      <c r="F5" s="17" t="n"/>
      <c r="G5" s="17" t="inlineStr">
        <is>
          <t>Latest planning date</t>
        </is>
      </c>
      <c r="H5" s="26" t="n">
        <v>47005</v>
      </c>
    </row>
    <row r="6">
      <c r="A6" s="12" t="inlineStr">
        <is>
          <t>Tour Offered</t>
        </is>
      </c>
      <c r="B6" s="19" t="inlineStr">
        <is>
          <t>A tour option was offered.</t>
        </is>
      </c>
      <c r="C6" s="19" t="n"/>
      <c r="D6" s="12" t="inlineStr">
        <is>
          <t>Email</t>
        </is>
      </c>
      <c r="E6" s="22" t="n">
        <v>12</v>
      </c>
      <c r="F6" s="19" t="n"/>
      <c r="G6" s="19" t="inlineStr">
        <is>
          <t>Maximum target hours</t>
        </is>
      </c>
      <c r="H6" s="23" t="n">
        <v>168</v>
      </c>
    </row>
    <row r="7">
      <c r="A7" s="12" t="inlineStr">
        <is>
          <t>Tour Scheduled</t>
        </is>
      </c>
      <c r="B7" s="17" t="inlineStr">
        <is>
          <t>A tour time was recorded.</t>
        </is>
      </c>
      <c r="C7" s="17" t="n"/>
      <c r="D7" s="12" t="inlineStr">
        <is>
          <t>Referral</t>
        </is>
      </c>
      <c r="E7" s="22" t="n">
        <v>24</v>
      </c>
      <c r="F7" s="17" t="n"/>
      <c r="G7" s="17" t="inlineStr">
        <is>
          <t>Minimum target hours</t>
        </is>
      </c>
      <c r="H7" s="23" t="n">
        <v>0.25</v>
      </c>
    </row>
    <row r="8">
      <c r="A8" s="12" t="inlineStr">
        <is>
          <t>Application Invited</t>
        </is>
      </c>
      <c r="B8" s="19" t="inlineStr">
        <is>
          <t>Application information was offered.</t>
        </is>
      </c>
      <c r="C8" s="19" t="n"/>
      <c r="D8" s="12" t="inlineStr">
        <is>
          <t>Property Sign</t>
        </is>
      </c>
      <c r="E8" s="22" t="n">
        <v>48</v>
      </c>
      <c r="F8" s="19" t="n"/>
      <c r="G8" s="19" t="n"/>
      <c r="H8" s="19" t="n"/>
    </row>
    <row r="9">
      <c r="A9" s="12" t="inlineStr">
        <is>
          <t>Closed - Withdrew</t>
        </is>
      </c>
      <c r="B9" s="17" t="inlineStr">
        <is>
          <t>The fictional prospect withdrew.</t>
        </is>
      </c>
      <c r="C9" s="17" t="n"/>
      <c r="D9" s="12" t="inlineStr">
        <is>
          <t>Walk-In</t>
        </is>
      </c>
      <c r="E9" s="22" t="n">
        <v>8</v>
      </c>
      <c r="F9" s="17" t="n"/>
      <c r="G9" s="17" t="n"/>
      <c r="H9" s="17" t="n"/>
    </row>
    <row r="10">
      <c r="A10" s="12" t="inlineStr">
        <is>
          <t>Closed - No Reply</t>
        </is>
      </c>
      <c r="B10" s="19" t="inlineStr">
        <is>
          <t>The inquiry was closed after no reply.</t>
        </is>
      </c>
      <c r="C10" s="19" t="n"/>
      <c r="D10" s="12" t="inlineStr">
        <is>
          <t>Social Media</t>
        </is>
      </c>
      <c r="E10" s="22" t="n">
        <v>24</v>
      </c>
      <c r="F10" s="19" t="n"/>
      <c r="G10" s="19" t="n"/>
      <c r="H10" s="19" t="n"/>
    </row>
    <row r="11">
      <c r="A11" s="12" t="inlineStr">
        <is>
          <t>Closed - Unit Unavailable</t>
        </is>
      </c>
      <c r="B11" s="17" t="inlineStr">
        <is>
          <t>The requested fictional unit was unavailable.</t>
        </is>
      </c>
      <c r="C11" s="17" t="n"/>
      <c r="D11" s="12" t="inlineStr">
        <is>
          <t>Other</t>
        </is>
      </c>
      <c r="E11" s="22" t="n">
        <v>24</v>
      </c>
      <c r="F11" s="17" t="n"/>
      <c r="G11" s="17" t="n"/>
      <c r="H11" s="17" t="n"/>
    </row>
  </sheetData>
  <mergeCells count="1">
    <mergeCell ref="A1:H1"/>
  </mergeCells>
  <dataValidations count="1">
    <dataValidation sqref="E4:E11" showDropDown="0" showInputMessage="1" showErrorMessage="1" allowBlank="0" errorTitle="Check target hours" error="Enter a target between the editable minimum and maximum." promptTitle="Response target" prompt="Enter an internal planning target in hours." type="decimal" operator="between">
      <formula1>$H$7</formula1>
      <formula2>$H$6</formula2>
    </dataValidation>
  </dataValidations>
  <pageMargins left="0.25" right="0.25" top="0.5" bottom="0.5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Fictional Rental Operations</dc:creator>
  <dc:title xmlns:dc="http://purl.org/dc/elements/1.1/">Rental Inquiry Log Spreadsheet</dc:title>
  <dc:subject xmlns:dc="http://purl.org/dc/elements/1.1/">Fictional long-term residential rental inquiry records</dc:subject>
  <dcterms:created xmlns:dcterms="http://purl.org/dc/terms/" xmlns:xsi="http://www.w3.org/2001/XMLSchema-instance" xsi:type="dcterms:W3CDTF">2026-09-10T04:11:15Z</dcterms:created>
  <dcterms:modified xmlns:dcterms="http://purl.org/dc/terms/" xmlns:xsi="http://www.w3.org/2001/XMLSchema-instance" xsi:type="dcterms:W3CDTF">2026-09-10T04:11:16+00:00Z</dcterms:modified>
</cp:coreProperties>
</file>