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isting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'Summary'!$A$10:$J$15</definedName>
    <definedName name="_xlnm.Print_Area" localSheetId="0">'Summary'!$A$1:$T$18</definedName>
    <definedName name="_xlnm._FilterDatabase" localSheetId="1" hidden="1">'Listings'!$A$4:$N$104</definedName>
    <definedName name="_xlnm.Print_Area" localSheetId="1">'Listings'!$A$1:$N$104</definedName>
    <definedName name="_xlnm._FilterDatabase" localSheetId="2" hidden="1">'Assumptions'!$A$4:$C$12</definedName>
    <definedName name="_xlnm.Print_Area" localSheetId="2">'Assumptions'!$A$1:$G$12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mm/dd/yyyy"/>
    <numFmt numFmtId="166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D706F"/>
      <sz val="10"/>
    </font>
    <font>
      <name val="Calibri"/>
      <b val="1"/>
      <color rgb="00FFFFFF"/>
      <sz val="10"/>
    </font>
    <font>
      <name val="Calibri"/>
      <b val="1"/>
      <color rgb="002F7A68"/>
      <sz val="12"/>
    </font>
    <font>
      <name val="Calibri"/>
      <b val="1"/>
      <color rgb="00FFFFFF"/>
      <sz val="11"/>
    </font>
    <font>
      <name val="Calibri"/>
      <color rgb="0024373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2" fontId="4" fillId="4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2" fontId="6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2" fontId="6" fillId="5" borderId="1" applyAlignment="1" pivotButton="0" quotePrefix="0" xfId="0">
      <alignment horizontal="righ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1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/>
    </xf>
    <xf numFmtId="166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166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Inquiries by Channel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'Summary'!D10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'Summary'!$A$11:$A$15</f>
            </numRef>
          </cat>
          <val>
            <numRef>
              <f>'Summary'!$D$11:$D$15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Inquiries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Channel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2</row>
      <rowOff>0</rowOff>
    </from>
    <ext cx="3348000" cy="194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5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11" customWidth="1" min="3" max="3"/>
    <col width="14" customWidth="1" min="4" max="4"/>
    <col width="14" customWidth="1" min="5" max="5"/>
    <col width="14" customWidth="1" min="6" max="6"/>
    <col width="19" customWidth="1" min="7" max="7"/>
    <col width="22" customWidth="1" min="8" max="8"/>
    <col width="18" customWidth="1" min="9" max="9"/>
    <col width="17" customWidth="1" min="10" max="10"/>
    <col width="2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Rental Listing Performance Tracker</t>
        </is>
      </c>
    </row>
    <row r="2" ht="20" customHeight="1">
      <c r="A2" s="2" t="inlineStr">
        <is>
          <t>Calculated indicators based on the fictional sample records and user-entered listing data.</t>
        </is>
      </c>
    </row>
    <row r="3"/>
    <row r="4">
      <c r="A4" s="3" t="inlineStr">
        <is>
          <t>Listing-channel records</t>
        </is>
      </c>
      <c r="B4" s="4">
        <f>COUNTIF(Listings!$A$5:$A$104,"&lt;&gt;")</f>
        <v/>
      </c>
      <c r="D4" s="3" t="inlineStr">
        <is>
          <t>Total showings</t>
        </is>
      </c>
      <c r="E4" s="4">
        <f>IF($B$4=0,"",SUM(Listings!$H$5:$H$104))</f>
        <v/>
      </c>
    </row>
    <row r="5">
      <c r="A5" s="3" t="inlineStr">
        <is>
          <t>Active records</t>
        </is>
      </c>
      <c r="B5" s="4">
        <f>IF($B$4=0,"",COUNTIF(Listings!$J$5:$J$104,"Active"))</f>
        <v/>
      </c>
      <c r="D5" s="3" t="inlineStr">
        <is>
          <t>Total applications</t>
        </is>
      </c>
      <c r="E5" s="4">
        <f>IF($B$4=0,"",SUM(Listings!$I$5:$I$104))</f>
        <v/>
      </c>
    </row>
    <row r="6">
      <c r="A6" s="3" t="inlineStr">
        <is>
          <t>Total inquiries</t>
        </is>
      </c>
      <c r="B6" s="4">
        <f>IF($B$4=0,"",SUM(Listings!$G$5:$G$104))</f>
        <v/>
      </c>
      <c r="D6" s="3" t="inlineStr">
        <is>
          <t>Inquiry-to-showing</t>
        </is>
      </c>
      <c r="E6" s="35">
        <f>IF($B$4=0,"",IFERROR($E$4/$B$6,""))</f>
        <v/>
      </c>
    </row>
    <row r="7">
      <c r="A7" s="3" t="inlineStr">
        <is>
          <t>Earliest listing date</t>
        </is>
      </c>
      <c r="B7" s="36">
        <f>IF(COUNT(Listings!$C$5:$C$104)=0,"",MIN(Listings!$C$5:$C$104))</f>
        <v/>
      </c>
      <c r="D7" s="3" t="inlineStr">
        <is>
          <t>Showing-to-application</t>
        </is>
      </c>
      <c r="E7" s="35">
        <f>IF($B$4=0,"",IFERROR($E$5/$E$4,""))</f>
        <v/>
      </c>
    </row>
    <row r="8">
      <c r="A8" s="3" t="inlineStr">
        <is>
          <t>Average days listed</t>
        </is>
      </c>
      <c r="B8" s="7">
        <f>IF($B$4=0,"",IFERROR(AVERAGE(Listings!$K$5:$K$104),""))</f>
        <v/>
      </c>
      <c r="D8" s="3" t="inlineStr">
        <is>
          <t>Records needing review</t>
        </is>
      </c>
      <c r="E8" s="4">
        <f>IF($B$4=0,"",COUNTIF(Listings!$N$5:$N$104,"?*"))</f>
        <v/>
      </c>
    </row>
    <row r="9" ht="22" customHeight="1">
      <c r="A9" s="8" t="inlineStr">
        <is>
          <t>Channel comparison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</row>
    <row r="10" ht="30" customHeight="1">
      <c r="A10" s="9" t="inlineStr">
        <is>
          <t>Channel</t>
        </is>
      </c>
      <c r="B10" s="9" t="inlineStr">
        <is>
          <t>Records</t>
        </is>
      </c>
      <c r="C10" s="9" t="inlineStr">
        <is>
          <t>Active</t>
        </is>
      </c>
      <c r="D10" s="9" t="inlineStr">
        <is>
          <t>Inquiries</t>
        </is>
      </c>
      <c r="E10" s="9" t="inlineStr">
        <is>
          <t>Showings</t>
        </is>
      </c>
      <c r="F10" s="9" t="inlineStr">
        <is>
          <t>Applications</t>
        </is>
      </c>
      <c r="G10" s="9" t="inlineStr">
        <is>
          <t>Inquiry-to-Showing</t>
        </is>
      </c>
      <c r="H10" s="9" t="inlineStr">
        <is>
          <t>Showing-to-Application</t>
        </is>
      </c>
      <c r="I10" s="9" t="inlineStr">
        <is>
          <t>Average Days Listed</t>
        </is>
      </c>
      <c r="J10" s="9" t="inlineStr">
        <is>
          <t>Inquiries per Day</t>
        </is>
      </c>
    </row>
    <row r="11">
      <c r="A11" s="10">
        <f>Assumptions!$G$5</f>
        <v/>
      </c>
      <c r="B11" s="11">
        <f>IF($A11="","",COUNTIF(Listings!$E$5:$E$104,$A11))</f>
        <v/>
      </c>
      <c r="C11" s="11">
        <f>IF($A11="","",COUNTIFS(Listings!$E$5:$E$104,$A11,Listings!$J$5:$J$104,"Active"))</f>
        <v/>
      </c>
      <c r="D11" s="11">
        <f>IF(OR($A11="",$B11=0),"",SUMIF(Listings!$E$5:$E$104,$A11,Listings!$G$5:$G$104))</f>
        <v/>
      </c>
      <c r="E11" s="11">
        <f>IF(OR($A11="",$B11=0),"",SUMIF(Listings!$E$5:$E$104,$A11,Listings!$H$5:$H$104))</f>
        <v/>
      </c>
      <c r="F11" s="11">
        <f>IF(OR($A11="",$B11=0),"",SUMIF(Listings!$E$5:$E$104,$A11,Listings!$I$5:$I$104))</f>
        <v/>
      </c>
      <c r="G11" s="37">
        <f>IF($B11=0,"",IFERROR($E11/$D11,""))</f>
        <v/>
      </c>
      <c r="H11" s="37">
        <f>IF($B11=0,"",IFERROR($F11/$E11,""))</f>
        <v/>
      </c>
      <c r="I11" s="13">
        <f>IF($B11=0,"",IFERROR(AVERAGEIF(Listings!$E$5:$E$104,$A11,Listings!$K$5:$K$104),""))</f>
        <v/>
      </c>
      <c r="J11" s="13">
        <f>IF($B11=0,"",IFERROR($D11/SUMIF(Listings!$E$5:$E$104,$A11,Listings!$K$5:$K$104),""))</f>
        <v/>
      </c>
    </row>
    <row r="12">
      <c r="A12" s="14">
        <f>Assumptions!$G$6</f>
        <v/>
      </c>
      <c r="B12" s="15">
        <f>IF($A12="","",COUNTIF(Listings!$E$5:$E$104,$A12))</f>
        <v/>
      </c>
      <c r="C12" s="15">
        <f>IF($A12="","",COUNTIFS(Listings!$E$5:$E$104,$A12,Listings!$J$5:$J$104,"Active"))</f>
        <v/>
      </c>
      <c r="D12" s="15">
        <f>IF(OR($A12="",$B12=0),"",SUMIF(Listings!$E$5:$E$104,$A12,Listings!$G$5:$G$104))</f>
        <v/>
      </c>
      <c r="E12" s="15">
        <f>IF(OR($A12="",$B12=0),"",SUMIF(Listings!$E$5:$E$104,$A12,Listings!$H$5:$H$104))</f>
        <v/>
      </c>
      <c r="F12" s="15">
        <f>IF(OR($A12="",$B12=0),"",SUMIF(Listings!$E$5:$E$104,$A12,Listings!$I$5:$I$104))</f>
        <v/>
      </c>
      <c r="G12" s="38">
        <f>IF($B12=0,"",IFERROR($E12/$D12,""))</f>
        <v/>
      </c>
      <c r="H12" s="38">
        <f>IF($B12=0,"",IFERROR($F12/$E12,""))</f>
        <v/>
      </c>
      <c r="I12" s="17">
        <f>IF($B12=0,"",IFERROR(AVERAGEIF(Listings!$E$5:$E$104,$A12,Listings!$K$5:$K$104),""))</f>
        <v/>
      </c>
      <c r="J12" s="17">
        <f>IF($B12=0,"",IFERROR($D12/SUMIF(Listings!$E$5:$E$104,$A12,Listings!$K$5:$K$104),""))</f>
        <v/>
      </c>
    </row>
    <row r="13">
      <c r="A13" s="10">
        <f>Assumptions!$G$7</f>
        <v/>
      </c>
      <c r="B13" s="11">
        <f>IF($A13="","",COUNTIF(Listings!$E$5:$E$104,$A13))</f>
        <v/>
      </c>
      <c r="C13" s="11">
        <f>IF($A13="","",COUNTIFS(Listings!$E$5:$E$104,$A13,Listings!$J$5:$J$104,"Active"))</f>
        <v/>
      </c>
      <c r="D13" s="11">
        <f>IF(OR($A13="",$B13=0),"",SUMIF(Listings!$E$5:$E$104,$A13,Listings!$G$5:$G$104))</f>
        <v/>
      </c>
      <c r="E13" s="11">
        <f>IF(OR($A13="",$B13=0),"",SUMIF(Listings!$E$5:$E$104,$A13,Listings!$H$5:$H$104))</f>
        <v/>
      </c>
      <c r="F13" s="11">
        <f>IF(OR($A13="",$B13=0),"",SUMIF(Listings!$E$5:$E$104,$A13,Listings!$I$5:$I$104))</f>
        <v/>
      </c>
      <c r="G13" s="37">
        <f>IF($B13=0,"",IFERROR($E13/$D13,""))</f>
        <v/>
      </c>
      <c r="H13" s="37">
        <f>IF($B13=0,"",IFERROR($F13/$E13,""))</f>
        <v/>
      </c>
      <c r="I13" s="13">
        <f>IF($B13=0,"",IFERROR(AVERAGEIF(Listings!$E$5:$E$104,$A13,Listings!$K$5:$K$104),""))</f>
        <v/>
      </c>
      <c r="J13" s="13">
        <f>IF($B13=0,"",IFERROR($D13/SUMIF(Listings!$E$5:$E$104,$A13,Listings!$K$5:$K$104),""))</f>
        <v/>
      </c>
    </row>
    <row r="14">
      <c r="A14" s="14">
        <f>Assumptions!$G$8</f>
        <v/>
      </c>
      <c r="B14" s="15">
        <f>IF($A14="","",COUNTIF(Listings!$E$5:$E$104,$A14))</f>
        <v/>
      </c>
      <c r="C14" s="15">
        <f>IF($A14="","",COUNTIFS(Listings!$E$5:$E$104,$A14,Listings!$J$5:$J$104,"Active"))</f>
        <v/>
      </c>
      <c r="D14" s="15">
        <f>IF(OR($A14="",$B14=0),"",SUMIF(Listings!$E$5:$E$104,$A14,Listings!$G$5:$G$104))</f>
        <v/>
      </c>
      <c r="E14" s="15">
        <f>IF(OR($A14="",$B14=0),"",SUMIF(Listings!$E$5:$E$104,$A14,Listings!$H$5:$H$104))</f>
        <v/>
      </c>
      <c r="F14" s="15">
        <f>IF(OR($A14="",$B14=0),"",SUMIF(Listings!$E$5:$E$104,$A14,Listings!$I$5:$I$104))</f>
        <v/>
      </c>
      <c r="G14" s="38">
        <f>IF($B14=0,"",IFERROR($E14/$D14,""))</f>
        <v/>
      </c>
      <c r="H14" s="38">
        <f>IF($B14=0,"",IFERROR($F14/$E14,""))</f>
        <v/>
      </c>
      <c r="I14" s="17">
        <f>IF($B14=0,"",IFERROR(AVERAGEIF(Listings!$E$5:$E$104,$A14,Listings!$K$5:$K$104),""))</f>
        <v/>
      </c>
      <c r="J14" s="17">
        <f>IF($B14=0,"",IFERROR($D14/SUMIF(Listings!$E$5:$E$104,$A14,Listings!$K$5:$K$104),""))</f>
        <v/>
      </c>
    </row>
    <row r="15">
      <c r="A15" s="10">
        <f>Assumptions!$G$9</f>
        <v/>
      </c>
      <c r="B15" s="11">
        <f>IF($A15="","",COUNTIF(Listings!$E$5:$E$104,$A15))</f>
        <v/>
      </c>
      <c r="C15" s="11">
        <f>IF($A15="","",COUNTIFS(Listings!$E$5:$E$104,$A15,Listings!$J$5:$J$104,"Active"))</f>
        <v/>
      </c>
      <c r="D15" s="11">
        <f>IF(OR($A15="",$B15=0),"",SUMIF(Listings!$E$5:$E$104,$A15,Listings!$G$5:$G$104))</f>
        <v/>
      </c>
      <c r="E15" s="11">
        <f>IF(OR($A15="",$B15=0),"",SUMIF(Listings!$E$5:$E$104,$A15,Listings!$H$5:$H$104))</f>
        <v/>
      </c>
      <c r="F15" s="11">
        <f>IF(OR($A15="",$B15=0),"",SUMIF(Listings!$E$5:$E$104,$A15,Listings!$I$5:$I$104))</f>
        <v/>
      </c>
      <c r="G15" s="37">
        <f>IF($B15=0,"",IFERROR($E15/$D15,""))</f>
        <v/>
      </c>
      <c r="H15" s="37">
        <f>IF($B15=0,"",IFERROR($F15/$E15,""))</f>
        <v/>
      </c>
      <c r="I15" s="13">
        <f>IF($B15=0,"",IFERROR(AVERAGEIF(Listings!$E$5:$E$104,$A15,Listings!$K$5:$K$104),""))</f>
        <v/>
      </c>
      <c r="J15" s="13">
        <f>IF($B15=0,"",IFERROR($D15/SUMIF(Listings!$E$5:$E$104,$A15,Listings!$K$5:$K$104),""))</f>
        <v/>
      </c>
    </row>
  </sheetData>
  <autoFilter ref="A10:J15"/>
  <mergeCells count="1">
    <mergeCell ref="A1:N1"/>
  </mergeCells>
  <conditionalFormatting sqref="E8">
    <cfRule type="expression" priority="1" dxfId="0">
      <formula>$E$8&gt;0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3" customWidth="1" min="3" max="3"/>
    <col width="13" customWidth="1" min="4" max="4"/>
    <col width="23" customWidth="1" min="5" max="5"/>
    <col width="17" customWidth="1" min="6" max="6"/>
    <col width="11" customWidth="1" min="7" max="7"/>
    <col width="11" customWidth="1" min="8" max="8"/>
    <col width="12" customWidth="1" min="9" max="9"/>
    <col width="13" customWidth="1" min="10" max="10"/>
    <col width="12" customWidth="1" min="11" max="11"/>
    <col width="19" customWidth="1" min="12" max="12"/>
    <col width="22" customWidth="1" min="13" max="13"/>
    <col width="24" customWidth="1" min="14" max="14"/>
    <col hidden="1" width="13" customWidth="1" min="16" max="16"/>
    <col hidden="1" width="13" customWidth="1" min="17" max="17"/>
    <col hidden="1" width="13" customWidth="1" min="18" max="18"/>
  </cols>
  <sheetData>
    <row r="1" ht="28" customHeight="1">
      <c r="A1" s="1" t="inlineStr">
        <is>
          <t>Listings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</row>
    <row r="2" ht="28" customHeight="1">
      <c r="A2" s="19" t="inlineStr">
        <is>
          <t>Enter one row for each unit-and-channel listing record. All sample properties, units, channels, and activity are fictional.</t>
        </is>
      </c>
    </row>
    <row r="3" ht="28" customHeight="1">
      <c r="A3" s="19" t="inlineStr">
        <is>
          <t>Yellow cells are editable. Review prompts identify entries for human checking and do not represent an outside service.</t>
        </is>
      </c>
    </row>
    <row r="4" ht="30" customHeight="1">
      <c r="A4" s="9" t="inlineStr">
        <is>
          <t>Property</t>
        </is>
      </c>
      <c r="B4" s="9" t="inlineStr">
        <is>
          <t>Unit</t>
        </is>
      </c>
      <c r="C4" s="9" t="inlineStr">
        <is>
          <t>Listing Date</t>
        </is>
      </c>
      <c r="D4" s="9" t="inlineStr">
        <is>
          <t>End Date</t>
        </is>
      </c>
      <c r="E4" s="9" t="inlineStr">
        <is>
          <t>Channel</t>
        </is>
      </c>
      <c r="F4" s="9" t="inlineStr">
        <is>
          <t>Monthly Asking Rent</t>
        </is>
      </c>
      <c r="G4" s="9" t="inlineStr">
        <is>
          <t>Inquiries</t>
        </is>
      </c>
      <c r="H4" s="9" t="inlineStr">
        <is>
          <t>Showings</t>
        </is>
      </c>
      <c r="I4" s="9" t="inlineStr">
        <is>
          <t>Applications</t>
        </is>
      </c>
      <c r="J4" s="9" t="inlineStr">
        <is>
          <t>Status</t>
        </is>
      </c>
      <c r="K4" s="9" t="inlineStr">
        <is>
          <t>Days Listed</t>
        </is>
      </c>
      <c r="L4" s="9" t="inlineStr">
        <is>
          <t>Inquiry-to-Showing</t>
        </is>
      </c>
      <c r="M4" s="9" t="inlineStr">
        <is>
          <t>Showing-to-Application</t>
        </is>
      </c>
      <c r="N4" s="9" t="inlineStr">
        <is>
          <t>Human Review Prompt</t>
        </is>
      </c>
    </row>
    <row r="5" ht="22" customHeight="1">
      <c r="A5" s="20" t="inlineStr">
        <is>
          <t>Fictional Cedar Court</t>
        </is>
      </c>
      <c r="B5" s="20" t="inlineStr">
        <is>
          <t>Fictional Unit A1</t>
        </is>
      </c>
      <c r="C5" s="39" t="n">
        <v>46249</v>
      </c>
      <c r="D5" s="39" t="n"/>
      <c r="E5" s="20" t="inlineStr">
        <is>
          <t>Fictional Portal A</t>
        </is>
      </c>
      <c r="F5" s="40" t="n">
        <v>1850</v>
      </c>
      <c r="G5" s="23" t="n">
        <v>12</v>
      </c>
      <c r="H5" s="23" t="n">
        <v>6</v>
      </c>
      <c r="I5" s="23" t="n">
        <v>2</v>
      </c>
      <c r="J5" s="24" t="inlineStr">
        <is>
          <t>Active</t>
        </is>
      </c>
      <c r="K5" s="25">
        <f>IF(OR($A5="",COUNT($C5)=0),"",IF($J5="Active",MAX(0,TODAY()-$C5),IF(COUNT($D5)=0,"",MAX(0,$D5-$C5))))</f>
        <v/>
      </c>
      <c r="L5" s="41">
        <f>IF(OR($A5="",COUNT($G5:$H5)&lt;2,$G5=0),"",IFERROR($H5/$G5,""))</f>
        <v/>
      </c>
      <c r="M5" s="41">
        <f>IF(OR($A5="",COUNT($H5:$I5)&lt;2,$H5=0),"",IFERROR($I5/$H5,""))</f>
        <v/>
      </c>
      <c r="N5" s="27">
        <f>IF(COUNTA($A5:$J5)=0,"",IF(OR($A5="",$B5="",COUNT($C5)=0,$E5="",COUNT($F5:$I5)&lt;4,$J5=""),"Complete key fields",IF(AND(COUNT($D5)=1,$D5&lt;$C5),"Check dates",IF(OR($H5&gt;$G5,$I5&gt;$H5),"Check counts",IF(AND($J5="Active",$D5&lt;&gt;""),"Check status/end date",IF(AND($J5&lt;&gt;"Active",COUNT($D5)=0),"Add end date",IF(AND($J5="Active",COUNT(Assumptions!$B$5:$B$6)=2,$K5&gt;=Assumptions!$B$5,$G5&lt;=Assumptions!$B$6),"Review response","")))))))</f>
        <v/>
      </c>
      <c r="P5">
        <f>Assumptions!$E$5</f>
        <v/>
      </c>
      <c r="Q5">
        <f>Assumptions!$G$5</f>
        <v/>
      </c>
      <c r="R5">
        <f>Assumptions!$B$7</f>
        <v/>
      </c>
    </row>
    <row r="6" ht="22" customHeight="1">
      <c r="A6" s="20" t="inlineStr">
        <is>
          <t>Fictional Cedar Court</t>
        </is>
      </c>
      <c r="B6" s="20" t="inlineStr">
        <is>
          <t>Fictional Unit A1</t>
        </is>
      </c>
      <c r="C6" s="39" t="n">
        <v>46249</v>
      </c>
      <c r="D6" s="39" t="n"/>
      <c r="E6" s="20" t="inlineStr">
        <is>
          <t>Fictional Portal B</t>
        </is>
      </c>
      <c r="F6" s="40" t="n">
        <v>1850</v>
      </c>
      <c r="G6" s="23" t="n">
        <v>7</v>
      </c>
      <c r="H6" s="23" t="n">
        <v>3</v>
      </c>
      <c r="I6" s="23" t="n">
        <v>1</v>
      </c>
      <c r="J6" s="24" t="inlineStr">
        <is>
          <t>Active</t>
        </is>
      </c>
      <c r="K6" s="28">
        <f>IF(OR($A6="",COUNT($C6)=0),"",IF($J6="Active",MAX(0,TODAY()-$C6),IF(COUNT($D6)=0,"",MAX(0,$D6-$C6))))</f>
        <v/>
      </c>
      <c r="L6" s="42">
        <f>IF(OR($A6="",COUNT($G6:$H6)&lt;2,$G6=0),"",IFERROR($H6/$G6,""))</f>
        <v/>
      </c>
      <c r="M6" s="42">
        <f>IF(OR($A6="",COUNT($H6:$I6)&lt;2,$H6=0),"",IFERROR($I6/$H6,""))</f>
        <v/>
      </c>
      <c r="N6" s="30">
        <f>IF(COUNTA($A6:$J6)=0,"",IF(OR($A6="",$B6="",COUNT($C6)=0,$E6="",COUNT($F6:$I6)&lt;4,$J6=""),"Complete key fields",IF(AND(COUNT($D6)=1,$D6&lt;$C6),"Check dates",IF(OR($H6&gt;$G6,$I6&gt;$H6),"Check counts",IF(AND($J6="Active",$D6&lt;&gt;""),"Check status/end date",IF(AND($J6&lt;&gt;"Active",COUNT($D6)=0),"Add end date",IF(AND($J6="Active",COUNT(Assumptions!$B$5:$B$6)=2,$K6&gt;=Assumptions!$B$5,$G6&lt;=Assumptions!$B$6),"Review response","")))))))</f>
        <v/>
      </c>
      <c r="P6">
        <f>Assumptions!$E$6</f>
        <v/>
      </c>
      <c r="Q6">
        <f>Assumptions!$G$6</f>
        <v/>
      </c>
      <c r="R6">
        <f>Assumptions!$B$8</f>
        <v/>
      </c>
    </row>
    <row r="7" ht="22" customHeight="1">
      <c r="A7" s="20" t="inlineStr">
        <is>
          <t>Imaginary Harbor Flats</t>
        </is>
      </c>
      <c r="B7" s="20" t="inlineStr">
        <is>
          <t>Fictional Unit B2</t>
        </is>
      </c>
      <c r="C7" s="39" t="n">
        <v>46228</v>
      </c>
      <c r="D7" s="39" t="n">
        <v>46252</v>
      </c>
      <c r="E7" s="20" t="inlineStr">
        <is>
          <t>Mock Local Board</t>
        </is>
      </c>
      <c r="F7" s="40" t="n">
        <v>2250</v>
      </c>
      <c r="G7" s="23" t="n">
        <v>18</v>
      </c>
      <c r="H7" s="23" t="n">
        <v>9</v>
      </c>
      <c r="I7" s="23" t="n">
        <v>3</v>
      </c>
      <c r="J7" s="24" t="inlineStr">
        <is>
          <t>Leased</t>
        </is>
      </c>
      <c r="K7" s="25">
        <f>IF(OR($A7="",COUNT($C7)=0),"",IF($J7="Active",MAX(0,TODAY()-$C7),IF(COUNT($D7)=0,"",MAX(0,$D7-$C7))))</f>
        <v/>
      </c>
      <c r="L7" s="41">
        <f>IF(OR($A7="",COUNT($G7:$H7)&lt;2,$G7=0),"",IFERROR($H7/$G7,""))</f>
        <v/>
      </c>
      <c r="M7" s="41">
        <f>IF(OR($A7="",COUNT($H7:$I7)&lt;2,$H7=0),"",IFERROR($I7/$H7,""))</f>
        <v/>
      </c>
      <c r="N7" s="27">
        <f>IF(COUNTA($A7:$J7)=0,"",IF(OR($A7="",$B7="",COUNT($C7)=0,$E7="",COUNT($F7:$I7)&lt;4,$J7=""),"Complete key fields",IF(AND(COUNT($D7)=1,$D7&lt;$C7),"Check dates",IF(OR($H7&gt;$G7,$I7&gt;$H7),"Check counts",IF(AND($J7="Active",$D7&lt;&gt;""),"Check status/end date",IF(AND($J7&lt;&gt;"Active",COUNT($D7)=0),"Add end date",IF(AND($J7="Active",COUNT(Assumptions!$B$5:$B$6)=2,$K7&gt;=Assumptions!$B$5,$G7&lt;=Assumptions!$B$6),"Review response","")))))))</f>
        <v/>
      </c>
      <c r="P7">
        <f>Assumptions!$E$7</f>
        <v/>
      </c>
      <c r="Q7">
        <f>Assumptions!$G$7</f>
        <v/>
      </c>
      <c r="R7">
        <f>Assumptions!$B$9</f>
        <v/>
      </c>
    </row>
    <row r="8" ht="22" customHeight="1">
      <c r="A8" s="20" t="inlineStr">
        <is>
          <t>Imaginary Harbor Flats</t>
        </is>
      </c>
      <c r="B8" s="20" t="inlineStr">
        <is>
          <t>Fictional Unit B2</t>
        </is>
      </c>
      <c r="C8" s="39" t="n">
        <v>46228</v>
      </c>
      <c r="D8" s="39" t="n">
        <v>46252</v>
      </c>
      <c r="E8" s="20" t="inlineStr">
        <is>
          <t>Fictional Portal A</t>
        </is>
      </c>
      <c r="F8" s="40" t="n">
        <v>2250</v>
      </c>
      <c r="G8" s="23" t="n">
        <v>15</v>
      </c>
      <c r="H8" s="23" t="n">
        <v>7</v>
      </c>
      <c r="I8" s="23" t="n">
        <v>2</v>
      </c>
      <c r="J8" s="24" t="inlineStr">
        <is>
          <t>Leased</t>
        </is>
      </c>
      <c r="K8" s="28">
        <f>IF(OR($A8="",COUNT($C8)=0),"",IF($J8="Active",MAX(0,TODAY()-$C8),IF(COUNT($D8)=0,"",MAX(0,$D8-$C8))))</f>
        <v/>
      </c>
      <c r="L8" s="42">
        <f>IF(OR($A8="",COUNT($G8:$H8)&lt;2,$G8=0),"",IFERROR($H8/$G8,""))</f>
        <v/>
      </c>
      <c r="M8" s="42">
        <f>IF(OR($A8="",COUNT($H8:$I8)&lt;2,$H8=0),"",IFERROR($I8/$H8,""))</f>
        <v/>
      </c>
      <c r="N8" s="30">
        <f>IF(COUNTA($A8:$J8)=0,"",IF(OR($A8="",$B8="",COUNT($C8)=0,$E8="",COUNT($F8:$I8)&lt;4,$J8=""),"Complete key fields",IF(AND(COUNT($D8)=1,$D8&lt;$C8),"Check dates",IF(OR($H8&gt;$G8,$I8&gt;$H8),"Check counts",IF(AND($J8="Active",$D8&lt;&gt;""),"Check status/end date",IF(AND($J8&lt;&gt;"Active",COUNT($D8)=0),"Add end date",IF(AND($J8="Active",COUNT(Assumptions!$B$5:$B$6)=2,$K8&gt;=Assumptions!$B$5,$G8&lt;=Assumptions!$B$6),"Review response","")))))))</f>
        <v/>
      </c>
      <c r="P8">
        <f>Assumptions!$E$8</f>
        <v/>
      </c>
      <c r="Q8">
        <f>Assumptions!$G$8</f>
        <v/>
      </c>
      <c r="R8">
        <f>Assumptions!$B$10</f>
        <v/>
      </c>
    </row>
    <row r="9" ht="22" customHeight="1">
      <c r="A9" s="20" t="inlineStr">
        <is>
          <t>Mock Juniper Homes</t>
        </is>
      </c>
      <c r="B9" s="20" t="inlineStr">
        <is>
          <t>Fictional Unit C3</t>
        </is>
      </c>
      <c r="C9" s="39" t="n">
        <v>46259</v>
      </c>
      <c r="D9" s="39" t="n"/>
      <c r="E9" s="20" t="inlineStr">
        <is>
          <t>Imaginary Property Site</t>
        </is>
      </c>
      <c r="F9" s="40" t="n">
        <v>1975</v>
      </c>
      <c r="G9" s="23" t="n">
        <v>0</v>
      </c>
      <c r="H9" s="23" t="n">
        <v>0</v>
      </c>
      <c r="I9" s="23" t="n">
        <v>0</v>
      </c>
      <c r="J9" s="24" t="inlineStr">
        <is>
          <t>Active</t>
        </is>
      </c>
      <c r="K9" s="25">
        <f>IF(OR($A9="",COUNT($C9)=0),"",IF($J9="Active",MAX(0,TODAY()-$C9),IF(COUNT($D9)=0,"",MAX(0,$D9-$C9))))</f>
        <v/>
      </c>
      <c r="L9" s="41">
        <f>IF(OR($A9="",COUNT($G9:$H9)&lt;2,$G9=0),"",IFERROR($H9/$G9,""))</f>
        <v/>
      </c>
      <c r="M9" s="41">
        <f>IF(OR($A9="",COUNT($H9:$I9)&lt;2,$H9=0),"",IFERROR($I9/$H9,""))</f>
        <v/>
      </c>
      <c r="N9" s="27">
        <f>IF(COUNTA($A9:$J9)=0,"",IF(OR($A9="",$B9="",COUNT($C9)=0,$E9="",COUNT($F9:$I9)&lt;4,$J9=""),"Complete key fields",IF(AND(COUNT($D9)=1,$D9&lt;$C9),"Check dates",IF(OR($H9&gt;$G9,$I9&gt;$H9),"Check counts",IF(AND($J9="Active",$D9&lt;&gt;""),"Check status/end date",IF(AND($J9&lt;&gt;"Active",COUNT($D9)=0),"Add end date",IF(AND($J9="Active",COUNT(Assumptions!$B$5:$B$6)=2,$K9&gt;=Assumptions!$B$5,$G9&lt;=Assumptions!$B$6),"Review response","")))))))</f>
        <v/>
      </c>
      <c r="Q9">
        <f>Assumptions!$G$9</f>
        <v/>
      </c>
      <c r="R9">
        <f>Assumptions!$B$11</f>
        <v/>
      </c>
    </row>
    <row r="10" ht="22" customHeight="1">
      <c r="A10" s="20" t="inlineStr">
        <is>
          <t>Fictional Lantern Row</t>
        </is>
      </c>
      <c r="B10" s="20" t="inlineStr">
        <is>
          <t>Fictional Unit D1</t>
        </is>
      </c>
      <c r="C10" s="39" t="n">
        <v>46235</v>
      </c>
      <c r="D10" s="39" t="n">
        <v>46264</v>
      </c>
      <c r="E10" s="20" t="inlineStr">
        <is>
          <t>Fictional Yard Sign</t>
        </is>
      </c>
      <c r="F10" s="40" t="n">
        <v>1680</v>
      </c>
      <c r="G10" s="23" t="n">
        <v>3</v>
      </c>
      <c r="H10" s="23" t="n">
        <v>1</v>
      </c>
      <c r="I10" s="23" t="n">
        <v>0</v>
      </c>
      <c r="J10" s="24" t="inlineStr">
        <is>
          <t>Withdrawn</t>
        </is>
      </c>
      <c r="K10" s="28">
        <f>IF(OR($A10="",COUNT($C10)=0),"",IF($J10="Active",MAX(0,TODAY()-$C10),IF(COUNT($D10)=0,"",MAX(0,$D10-$C10))))</f>
        <v/>
      </c>
      <c r="L10" s="42">
        <f>IF(OR($A10="",COUNT($G10:$H10)&lt;2,$G10=0),"",IFERROR($H10/$G10,""))</f>
        <v/>
      </c>
      <c r="M10" s="42">
        <f>IF(OR($A10="",COUNT($H10:$I10)&lt;2,$H10=0),"",IFERROR($I10/$H10,""))</f>
        <v/>
      </c>
      <c r="N10" s="30">
        <f>IF(COUNTA($A10:$J10)=0,"",IF(OR($A10="",$B10="",COUNT($C10)=0,$E10="",COUNT($F10:$I10)&lt;4,$J10=""),"Complete key fields",IF(AND(COUNT($D10)=1,$D10&lt;$C10),"Check dates",IF(OR($H10&gt;$G10,$I10&gt;$H10),"Check counts",IF(AND($J10="Active",$D10&lt;&gt;""),"Check status/end date",IF(AND($J10&lt;&gt;"Active",COUNT($D10)=0),"Add end date",IF(AND($J10="Active",COUNT(Assumptions!$B$5:$B$6)=2,$K10&gt;=Assumptions!$B$5,$G10&lt;=Assumptions!$B$6),"Review response","")))))))</f>
        <v/>
      </c>
      <c r="R10">
        <f>Assumptions!$B$12</f>
        <v/>
      </c>
    </row>
    <row r="11" ht="22" customHeight="1">
      <c r="A11" s="20" t="inlineStr">
        <is>
          <t>Imaginary Willow Place</t>
        </is>
      </c>
      <c r="B11" s="20" t="inlineStr">
        <is>
          <t>Fictional Unit A2</t>
        </is>
      </c>
      <c r="C11" s="39" t="n">
        <v>46266</v>
      </c>
      <c r="D11" s="39" t="n"/>
      <c r="E11" s="20" t="inlineStr">
        <is>
          <t>Fictional Portal A</t>
        </is>
      </c>
      <c r="F11" s="40" t="n">
        <v>2100</v>
      </c>
      <c r="G11" s="23" t="n">
        <v>5</v>
      </c>
      <c r="H11" s="23" t="n">
        <v>2</v>
      </c>
      <c r="I11" s="23" t="n">
        <v>1</v>
      </c>
      <c r="J11" s="24" t="inlineStr">
        <is>
          <t>Active</t>
        </is>
      </c>
      <c r="K11" s="25">
        <f>IF(OR($A11="",COUNT($C11)=0),"",IF($J11="Active",MAX(0,TODAY()-$C11),IF(COUNT($D11)=0,"",MAX(0,$D11-$C11))))</f>
        <v/>
      </c>
      <c r="L11" s="41">
        <f>IF(OR($A11="",COUNT($G11:$H11)&lt;2,$G11=0),"",IFERROR($H11/$G11,""))</f>
        <v/>
      </c>
      <c r="M11" s="41">
        <f>IF(OR($A11="",COUNT($H11:$I11)&lt;2,$H11=0),"",IFERROR($I11/$H11,""))</f>
        <v/>
      </c>
      <c r="N11" s="27">
        <f>IF(COUNTA($A11:$J11)=0,"",IF(OR($A11="",$B11="",COUNT($C11)=0,$E11="",COUNT($F11:$I11)&lt;4,$J11=""),"Complete key fields",IF(AND(COUNT($D11)=1,$D11&lt;$C11),"Check dates",IF(OR($H11&gt;$G11,$I11&gt;$H11),"Check counts",IF(AND($J11="Active",$D11&lt;&gt;""),"Check status/end date",IF(AND($J11&lt;&gt;"Active",COUNT($D11)=0),"Add end date",IF(AND($J11="Active",COUNT(Assumptions!$B$5:$B$6)=2,$K11&gt;=Assumptions!$B$5,$G11&lt;=Assumptions!$B$6),"Review response","")))))))</f>
        <v/>
      </c>
    </row>
    <row r="12" ht="22" customHeight="1">
      <c r="A12" s="20" t="inlineStr">
        <is>
          <t>Mock Juniper Homes</t>
        </is>
      </c>
      <c r="B12" s="20" t="inlineStr">
        <is>
          <t>Fictional Unit D4</t>
        </is>
      </c>
      <c r="C12" s="39" t="n">
        <v>46244</v>
      </c>
      <c r="D12" s="39" t="n">
        <v>46270</v>
      </c>
      <c r="E12" s="20" t="inlineStr">
        <is>
          <t>Fictional Portal B</t>
        </is>
      </c>
      <c r="F12" s="40" t="n">
        <v>2050</v>
      </c>
      <c r="G12" s="23" t="n">
        <v>9</v>
      </c>
      <c r="H12" s="23" t="n">
        <v>4</v>
      </c>
      <c r="I12" s="23" t="n">
        <v>1</v>
      </c>
      <c r="J12" s="24" t="inlineStr">
        <is>
          <t>Paused</t>
        </is>
      </c>
      <c r="K12" s="28">
        <f>IF(OR($A12="",COUNT($C12)=0),"",IF($J12="Active",MAX(0,TODAY()-$C12),IF(COUNT($D12)=0,"",MAX(0,$D12-$C12))))</f>
        <v/>
      </c>
      <c r="L12" s="42">
        <f>IF(OR($A12="",COUNT($G12:$H12)&lt;2,$G12=0),"",IFERROR($H12/$G12,""))</f>
        <v/>
      </c>
      <c r="M12" s="42">
        <f>IF(OR($A12="",COUNT($H12:$I12)&lt;2,$H12=0),"",IFERROR($I12/$H12,""))</f>
        <v/>
      </c>
      <c r="N12" s="30">
        <f>IF(COUNTA($A12:$J12)=0,"",IF(OR($A12="",$B12="",COUNT($C12)=0,$E12="",COUNT($F12:$I12)&lt;4,$J12=""),"Complete key fields",IF(AND(COUNT($D12)=1,$D12&lt;$C12),"Check dates",IF(OR($H12&gt;$G12,$I12&gt;$H12),"Check counts",IF(AND($J12="Active",$D12&lt;&gt;""),"Check status/end date",IF(AND($J12&lt;&gt;"Active",COUNT($D12)=0),"Add end date",IF(AND($J12="Active",COUNT(Assumptions!$B$5:$B$6)=2,$K12&gt;=Assumptions!$B$5,$G12&lt;=Assumptions!$B$6),"Review response","")))))))</f>
        <v/>
      </c>
    </row>
    <row r="13" ht="22" customHeight="1">
      <c r="A13" s="20" t="inlineStr">
        <is>
          <t>Fictional Lantern Row</t>
        </is>
      </c>
      <c r="B13" s="20" t="inlineStr">
        <is>
          <t>Fictional Unit E2</t>
        </is>
      </c>
      <c r="C13" s="39" t="n">
        <v>46262</v>
      </c>
      <c r="D13" s="39" t="n"/>
      <c r="E13" s="20" t="inlineStr">
        <is>
          <t>Mock Local Board</t>
        </is>
      </c>
      <c r="F13" s="40" t="n">
        <v>1725</v>
      </c>
      <c r="G13" s="23" t="n">
        <v>2</v>
      </c>
      <c r="H13" s="23" t="n">
        <v>1</v>
      </c>
      <c r="I13" s="23" t="n">
        <v>0</v>
      </c>
      <c r="J13" s="24" t="inlineStr">
        <is>
          <t>Active</t>
        </is>
      </c>
      <c r="K13" s="25">
        <f>IF(OR($A13="",COUNT($C13)=0),"",IF($J13="Active",MAX(0,TODAY()-$C13),IF(COUNT($D13)=0,"",MAX(0,$D13-$C13))))</f>
        <v/>
      </c>
      <c r="L13" s="41">
        <f>IF(OR($A13="",COUNT($G13:$H13)&lt;2,$G13=0),"",IFERROR($H13/$G13,""))</f>
        <v/>
      </c>
      <c r="M13" s="41">
        <f>IF(OR($A13="",COUNT($H13:$I13)&lt;2,$H13=0),"",IFERROR($I13/$H13,""))</f>
        <v/>
      </c>
      <c r="N13" s="27">
        <f>IF(COUNTA($A13:$J13)=0,"",IF(OR($A13="",$B13="",COUNT($C13)=0,$E13="",COUNT($F13:$I13)&lt;4,$J13=""),"Complete key fields",IF(AND(COUNT($D13)=1,$D13&lt;$C13),"Check dates",IF(OR($H13&gt;$G13,$I13&gt;$H13),"Check counts",IF(AND($J13="Active",$D13&lt;&gt;""),"Check status/end date",IF(AND($J13&lt;&gt;"Active",COUNT($D13)=0),"Add end date",IF(AND($J13="Active",COUNT(Assumptions!$B$5:$B$6)=2,$K13&gt;=Assumptions!$B$5,$G13&lt;=Assumptions!$B$6),"Review response","")))))))</f>
        <v/>
      </c>
    </row>
    <row r="14" ht="22" customHeight="1">
      <c r="A14" s="20" t="inlineStr">
        <is>
          <t>Imaginary Willow Place</t>
        </is>
      </c>
      <c r="B14" s="20" t="inlineStr">
        <is>
          <t>Fictional Unit B3</t>
        </is>
      </c>
      <c r="C14" s="39" t="n">
        <v>46218</v>
      </c>
      <c r="D14" s="39" t="n">
        <v>46246</v>
      </c>
      <c r="E14" s="20" t="inlineStr">
        <is>
          <t>Imaginary Property Site</t>
        </is>
      </c>
      <c r="F14" s="40" t="n">
        <v>2325</v>
      </c>
      <c r="G14" s="23" t="n">
        <v>24</v>
      </c>
      <c r="H14" s="23" t="n">
        <v>12</v>
      </c>
      <c r="I14" s="23" t="n">
        <v>4</v>
      </c>
      <c r="J14" s="24" t="inlineStr">
        <is>
          <t>Leased</t>
        </is>
      </c>
      <c r="K14" s="28">
        <f>IF(OR($A14="",COUNT($C14)=0),"",IF($J14="Active",MAX(0,TODAY()-$C14),IF(COUNT($D14)=0,"",MAX(0,$D14-$C14))))</f>
        <v/>
      </c>
      <c r="L14" s="42">
        <f>IF(OR($A14="",COUNT($G14:$H14)&lt;2,$G14=0),"",IFERROR($H14/$G14,""))</f>
        <v/>
      </c>
      <c r="M14" s="42">
        <f>IF(OR($A14="",COUNT($H14:$I14)&lt;2,$H14=0),"",IFERROR($I14/$H14,""))</f>
        <v/>
      </c>
      <c r="N14" s="30">
        <f>IF(COUNTA($A14:$J14)=0,"",IF(OR($A14="",$B14="",COUNT($C14)=0,$E14="",COUNT($F14:$I14)&lt;4,$J14=""),"Complete key fields",IF(AND(COUNT($D14)=1,$D14&lt;$C14),"Check dates",IF(OR($H14&gt;$G14,$I14&gt;$H14),"Check counts",IF(AND($J14="Active",$D14&lt;&gt;""),"Check status/end date",IF(AND($J14&lt;&gt;"Active",COUNT($D14)=0),"Add end date",IF(AND($J14="Active",COUNT(Assumptions!$B$5:$B$6)=2,$K14&gt;=Assumptions!$B$5,$G14&lt;=Assumptions!$B$6),"Review response","")))))))</f>
        <v/>
      </c>
    </row>
    <row r="15" ht="22" customHeight="1">
      <c r="A15" s="20" t="n"/>
      <c r="B15" s="20" t="n"/>
      <c r="C15" s="39" t="n"/>
      <c r="D15" s="39" t="n"/>
      <c r="E15" s="20" t="n"/>
      <c r="F15" s="40" t="n"/>
      <c r="G15" s="23" t="n"/>
      <c r="H15" s="23" t="n"/>
      <c r="I15" s="23" t="n"/>
      <c r="J15" s="24" t="n"/>
      <c r="K15" s="25">
        <f>IF(OR($A15="",COUNT($C15)=0),"",IF($J15="Active",MAX(0,TODAY()-$C15),IF(COUNT($D15)=0,"",MAX(0,$D15-$C15))))</f>
        <v/>
      </c>
      <c r="L15" s="41">
        <f>IF(OR($A15="",COUNT($G15:$H15)&lt;2,$G15=0),"",IFERROR($H15/$G15,""))</f>
        <v/>
      </c>
      <c r="M15" s="41">
        <f>IF(OR($A15="",COUNT($H15:$I15)&lt;2,$H15=0),"",IFERROR($I15/$H15,""))</f>
        <v/>
      </c>
      <c r="N15" s="27">
        <f>IF(COUNTA($A15:$J15)=0,"",IF(OR($A15="",$B15="",COUNT($C15)=0,$E15="",COUNT($F15:$I15)&lt;4,$J15=""),"Complete key fields",IF(AND(COUNT($D15)=1,$D15&lt;$C15),"Check dates",IF(OR($H15&gt;$G15,$I15&gt;$H15),"Check counts",IF(AND($J15="Active",$D15&lt;&gt;""),"Check status/end date",IF(AND($J15&lt;&gt;"Active",COUNT($D15)=0),"Add end date",IF(AND($J15="Active",COUNT(Assumptions!$B$5:$B$6)=2,$K15&gt;=Assumptions!$B$5,$G15&lt;=Assumptions!$B$6),"Review response","")))))))</f>
        <v/>
      </c>
    </row>
    <row r="16" ht="22" customHeight="1">
      <c r="A16" s="20" t="n"/>
      <c r="B16" s="20" t="n"/>
      <c r="C16" s="39" t="n"/>
      <c r="D16" s="39" t="n"/>
      <c r="E16" s="20" t="n"/>
      <c r="F16" s="40" t="n"/>
      <c r="G16" s="23" t="n"/>
      <c r="H16" s="23" t="n"/>
      <c r="I16" s="23" t="n"/>
      <c r="J16" s="24" t="n"/>
      <c r="K16" s="28">
        <f>IF(OR($A16="",COUNT($C16)=0),"",IF($J16="Active",MAX(0,TODAY()-$C16),IF(COUNT($D16)=0,"",MAX(0,$D16-$C16))))</f>
        <v/>
      </c>
      <c r="L16" s="42">
        <f>IF(OR($A16="",COUNT($G16:$H16)&lt;2,$G16=0),"",IFERROR($H16/$G16,""))</f>
        <v/>
      </c>
      <c r="M16" s="42">
        <f>IF(OR($A16="",COUNT($H16:$I16)&lt;2,$H16=0),"",IFERROR($I16/$H16,""))</f>
        <v/>
      </c>
      <c r="N16" s="30">
        <f>IF(COUNTA($A16:$J16)=0,"",IF(OR($A16="",$B16="",COUNT($C16)=0,$E16="",COUNT($F16:$I16)&lt;4,$J16=""),"Complete key fields",IF(AND(COUNT($D16)=1,$D16&lt;$C16),"Check dates",IF(OR($H16&gt;$G16,$I16&gt;$H16),"Check counts",IF(AND($J16="Active",$D16&lt;&gt;""),"Check status/end date",IF(AND($J16&lt;&gt;"Active",COUNT($D16)=0),"Add end date",IF(AND($J16="Active",COUNT(Assumptions!$B$5:$B$6)=2,$K16&gt;=Assumptions!$B$5,$G16&lt;=Assumptions!$B$6),"Review response","")))))))</f>
        <v/>
      </c>
    </row>
    <row r="17" ht="22" customHeight="1">
      <c r="A17" s="20" t="n"/>
      <c r="B17" s="20" t="n"/>
      <c r="C17" s="39" t="n"/>
      <c r="D17" s="39" t="n"/>
      <c r="E17" s="20" t="n"/>
      <c r="F17" s="40" t="n"/>
      <c r="G17" s="23" t="n"/>
      <c r="H17" s="23" t="n"/>
      <c r="I17" s="23" t="n"/>
      <c r="J17" s="24" t="n"/>
      <c r="K17" s="25">
        <f>IF(OR($A17="",COUNT($C17)=0),"",IF($J17="Active",MAX(0,TODAY()-$C17),IF(COUNT($D17)=0,"",MAX(0,$D17-$C17))))</f>
        <v/>
      </c>
      <c r="L17" s="41">
        <f>IF(OR($A17="",COUNT($G17:$H17)&lt;2,$G17=0),"",IFERROR($H17/$G17,""))</f>
        <v/>
      </c>
      <c r="M17" s="41">
        <f>IF(OR($A17="",COUNT($H17:$I17)&lt;2,$H17=0),"",IFERROR($I17/$H17,""))</f>
        <v/>
      </c>
      <c r="N17" s="27">
        <f>IF(COUNTA($A17:$J17)=0,"",IF(OR($A17="",$B17="",COUNT($C17)=0,$E17="",COUNT($F17:$I17)&lt;4,$J17=""),"Complete key fields",IF(AND(COUNT($D17)=1,$D17&lt;$C17),"Check dates",IF(OR($H17&gt;$G17,$I17&gt;$H17),"Check counts",IF(AND($J17="Active",$D17&lt;&gt;""),"Check status/end date",IF(AND($J17&lt;&gt;"Active",COUNT($D17)=0),"Add end date",IF(AND($J17="Active",COUNT(Assumptions!$B$5:$B$6)=2,$K17&gt;=Assumptions!$B$5,$G17&lt;=Assumptions!$B$6),"Review response","")))))))</f>
        <v/>
      </c>
    </row>
    <row r="18" ht="22" customHeight="1">
      <c r="A18" s="20" t="n"/>
      <c r="B18" s="20" t="n"/>
      <c r="C18" s="39" t="n"/>
      <c r="D18" s="39" t="n"/>
      <c r="E18" s="20" t="n"/>
      <c r="F18" s="40" t="n"/>
      <c r="G18" s="23" t="n"/>
      <c r="H18" s="23" t="n"/>
      <c r="I18" s="23" t="n"/>
      <c r="J18" s="24" t="n"/>
      <c r="K18" s="28">
        <f>IF(OR($A18="",COUNT($C18)=0),"",IF($J18="Active",MAX(0,TODAY()-$C18),IF(COUNT($D18)=0,"",MAX(0,$D18-$C18))))</f>
        <v/>
      </c>
      <c r="L18" s="42">
        <f>IF(OR($A18="",COUNT($G18:$H18)&lt;2,$G18=0),"",IFERROR($H18/$G18,""))</f>
        <v/>
      </c>
      <c r="M18" s="42">
        <f>IF(OR($A18="",COUNT($H18:$I18)&lt;2,$H18=0),"",IFERROR($I18/$H18,""))</f>
        <v/>
      </c>
      <c r="N18" s="30">
        <f>IF(COUNTA($A18:$J18)=0,"",IF(OR($A18="",$B18="",COUNT($C18)=0,$E18="",COUNT($F18:$I18)&lt;4,$J18=""),"Complete key fields",IF(AND(COUNT($D18)=1,$D18&lt;$C18),"Check dates",IF(OR($H18&gt;$G18,$I18&gt;$H18),"Check counts",IF(AND($J18="Active",$D18&lt;&gt;""),"Check status/end date",IF(AND($J18&lt;&gt;"Active",COUNT($D18)=0),"Add end date",IF(AND($J18="Active",COUNT(Assumptions!$B$5:$B$6)=2,$K18&gt;=Assumptions!$B$5,$G18&lt;=Assumptions!$B$6),"Review response","")))))))</f>
        <v/>
      </c>
    </row>
    <row r="19" ht="22" customHeight="1">
      <c r="A19" s="20" t="n"/>
      <c r="B19" s="20" t="n"/>
      <c r="C19" s="39" t="n"/>
      <c r="D19" s="39" t="n"/>
      <c r="E19" s="20" t="n"/>
      <c r="F19" s="40" t="n"/>
      <c r="G19" s="23" t="n"/>
      <c r="H19" s="23" t="n"/>
      <c r="I19" s="23" t="n"/>
      <c r="J19" s="24" t="n"/>
      <c r="K19" s="25">
        <f>IF(OR($A19="",COUNT($C19)=0),"",IF($J19="Active",MAX(0,TODAY()-$C19),IF(COUNT($D19)=0,"",MAX(0,$D19-$C19))))</f>
        <v/>
      </c>
      <c r="L19" s="41">
        <f>IF(OR($A19="",COUNT($G19:$H19)&lt;2,$G19=0),"",IFERROR($H19/$G19,""))</f>
        <v/>
      </c>
      <c r="M19" s="41">
        <f>IF(OR($A19="",COUNT($H19:$I19)&lt;2,$H19=0),"",IFERROR($I19/$H19,""))</f>
        <v/>
      </c>
      <c r="N19" s="27">
        <f>IF(COUNTA($A19:$J19)=0,"",IF(OR($A19="",$B19="",COUNT($C19)=0,$E19="",COUNT($F19:$I19)&lt;4,$J19=""),"Complete key fields",IF(AND(COUNT($D19)=1,$D19&lt;$C19),"Check dates",IF(OR($H19&gt;$G19,$I19&gt;$H19),"Check counts",IF(AND($J19="Active",$D19&lt;&gt;""),"Check status/end date",IF(AND($J19&lt;&gt;"Active",COUNT($D19)=0),"Add end date",IF(AND($J19="Active",COUNT(Assumptions!$B$5:$B$6)=2,$K19&gt;=Assumptions!$B$5,$G19&lt;=Assumptions!$B$6),"Review response","")))))))</f>
        <v/>
      </c>
    </row>
    <row r="20" ht="22" customHeight="1">
      <c r="A20" s="20" t="n"/>
      <c r="B20" s="20" t="n"/>
      <c r="C20" s="39" t="n"/>
      <c r="D20" s="39" t="n"/>
      <c r="E20" s="20" t="n"/>
      <c r="F20" s="40" t="n"/>
      <c r="G20" s="23" t="n"/>
      <c r="H20" s="23" t="n"/>
      <c r="I20" s="23" t="n"/>
      <c r="J20" s="24" t="n"/>
      <c r="K20" s="28">
        <f>IF(OR($A20="",COUNT($C20)=0),"",IF($J20="Active",MAX(0,TODAY()-$C20),IF(COUNT($D20)=0,"",MAX(0,$D20-$C20))))</f>
        <v/>
      </c>
      <c r="L20" s="42">
        <f>IF(OR($A20="",COUNT($G20:$H20)&lt;2,$G20=0),"",IFERROR($H20/$G20,""))</f>
        <v/>
      </c>
      <c r="M20" s="42">
        <f>IF(OR($A20="",COUNT($H20:$I20)&lt;2,$H20=0),"",IFERROR($I20/$H20,""))</f>
        <v/>
      </c>
      <c r="N20" s="30">
        <f>IF(COUNTA($A20:$J20)=0,"",IF(OR($A20="",$B20="",COUNT($C20)=0,$E20="",COUNT($F20:$I20)&lt;4,$J20=""),"Complete key fields",IF(AND(COUNT($D20)=1,$D20&lt;$C20),"Check dates",IF(OR($H20&gt;$G20,$I20&gt;$H20),"Check counts",IF(AND($J20="Active",$D20&lt;&gt;""),"Check status/end date",IF(AND($J20&lt;&gt;"Active",COUNT($D20)=0),"Add end date",IF(AND($J20="Active",COUNT(Assumptions!$B$5:$B$6)=2,$K20&gt;=Assumptions!$B$5,$G20&lt;=Assumptions!$B$6),"Review response","")))))))</f>
        <v/>
      </c>
    </row>
    <row r="21" ht="22" customHeight="1">
      <c r="A21" s="20" t="n"/>
      <c r="B21" s="20" t="n"/>
      <c r="C21" s="39" t="n"/>
      <c r="D21" s="39" t="n"/>
      <c r="E21" s="20" t="n"/>
      <c r="F21" s="40" t="n"/>
      <c r="G21" s="23" t="n"/>
      <c r="H21" s="23" t="n"/>
      <c r="I21" s="23" t="n"/>
      <c r="J21" s="24" t="n"/>
      <c r="K21" s="25">
        <f>IF(OR($A21="",COUNT($C21)=0),"",IF($J21="Active",MAX(0,TODAY()-$C21),IF(COUNT($D21)=0,"",MAX(0,$D21-$C21))))</f>
        <v/>
      </c>
      <c r="L21" s="41">
        <f>IF(OR($A21="",COUNT($G21:$H21)&lt;2,$G21=0),"",IFERROR($H21/$G21,""))</f>
        <v/>
      </c>
      <c r="M21" s="41">
        <f>IF(OR($A21="",COUNT($H21:$I21)&lt;2,$H21=0),"",IFERROR($I21/$H21,""))</f>
        <v/>
      </c>
      <c r="N21" s="27">
        <f>IF(COUNTA($A21:$J21)=0,"",IF(OR($A21="",$B21="",COUNT($C21)=0,$E21="",COUNT($F21:$I21)&lt;4,$J21=""),"Complete key fields",IF(AND(COUNT($D21)=1,$D21&lt;$C21),"Check dates",IF(OR($H21&gt;$G21,$I21&gt;$H21),"Check counts",IF(AND($J21="Active",$D21&lt;&gt;""),"Check status/end date",IF(AND($J21&lt;&gt;"Active",COUNT($D21)=0),"Add end date",IF(AND($J21="Active",COUNT(Assumptions!$B$5:$B$6)=2,$K21&gt;=Assumptions!$B$5,$G21&lt;=Assumptions!$B$6),"Review response","")))))))</f>
        <v/>
      </c>
    </row>
    <row r="22" ht="22" customHeight="1">
      <c r="A22" s="20" t="n"/>
      <c r="B22" s="20" t="n"/>
      <c r="C22" s="39" t="n"/>
      <c r="D22" s="39" t="n"/>
      <c r="E22" s="20" t="n"/>
      <c r="F22" s="40" t="n"/>
      <c r="G22" s="23" t="n"/>
      <c r="H22" s="23" t="n"/>
      <c r="I22" s="23" t="n"/>
      <c r="J22" s="24" t="n"/>
      <c r="K22" s="28">
        <f>IF(OR($A22="",COUNT($C22)=0),"",IF($J22="Active",MAX(0,TODAY()-$C22),IF(COUNT($D22)=0,"",MAX(0,$D22-$C22))))</f>
        <v/>
      </c>
      <c r="L22" s="42">
        <f>IF(OR($A22="",COUNT($G22:$H22)&lt;2,$G22=0),"",IFERROR($H22/$G22,""))</f>
        <v/>
      </c>
      <c r="M22" s="42">
        <f>IF(OR($A22="",COUNT($H22:$I22)&lt;2,$H22=0),"",IFERROR($I22/$H22,""))</f>
        <v/>
      </c>
      <c r="N22" s="30">
        <f>IF(COUNTA($A22:$J22)=0,"",IF(OR($A22="",$B22="",COUNT($C22)=0,$E22="",COUNT($F22:$I22)&lt;4,$J22=""),"Complete key fields",IF(AND(COUNT($D22)=1,$D22&lt;$C22),"Check dates",IF(OR($H22&gt;$G22,$I22&gt;$H22),"Check counts",IF(AND($J22="Active",$D22&lt;&gt;""),"Check status/end date",IF(AND($J22&lt;&gt;"Active",COUNT($D22)=0),"Add end date",IF(AND($J22="Active",COUNT(Assumptions!$B$5:$B$6)=2,$K22&gt;=Assumptions!$B$5,$G22&lt;=Assumptions!$B$6),"Review response","")))))))</f>
        <v/>
      </c>
    </row>
    <row r="23" ht="22" customHeight="1">
      <c r="A23" s="20" t="n"/>
      <c r="B23" s="20" t="n"/>
      <c r="C23" s="39" t="n"/>
      <c r="D23" s="39" t="n"/>
      <c r="E23" s="20" t="n"/>
      <c r="F23" s="40" t="n"/>
      <c r="G23" s="23" t="n"/>
      <c r="H23" s="23" t="n"/>
      <c r="I23" s="23" t="n"/>
      <c r="J23" s="24" t="n"/>
      <c r="K23" s="25">
        <f>IF(OR($A23="",COUNT($C23)=0),"",IF($J23="Active",MAX(0,TODAY()-$C23),IF(COUNT($D23)=0,"",MAX(0,$D23-$C23))))</f>
        <v/>
      </c>
      <c r="L23" s="41">
        <f>IF(OR($A23="",COUNT($G23:$H23)&lt;2,$G23=0),"",IFERROR($H23/$G23,""))</f>
        <v/>
      </c>
      <c r="M23" s="41">
        <f>IF(OR($A23="",COUNT($H23:$I23)&lt;2,$H23=0),"",IFERROR($I23/$H23,""))</f>
        <v/>
      </c>
      <c r="N23" s="27">
        <f>IF(COUNTA($A23:$J23)=0,"",IF(OR($A23="",$B23="",COUNT($C23)=0,$E23="",COUNT($F23:$I23)&lt;4,$J23=""),"Complete key fields",IF(AND(COUNT($D23)=1,$D23&lt;$C23),"Check dates",IF(OR($H23&gt;$G23,$I23&gt;$H23),"Check counts",IF(AND($J23="Active",$D23&lt;&gt;""),"Check status/end date",IF(AND($J23&lt;&gt;"Active",COUNT($D23)=0),"Add end date",IF(AND($J23="Active",COUNT(Assumptions!$B$5:$B$6)=2,$K23&gt;=Assumptions!$B$5,$G23&lt;=Assumptions!$B$6),"Review response","")))))))</f>
        <v/>
      </c>
    </row>
    <row r="24" ht="22" customHeight="1">
      <c r="A24" s="20" t="n"/>
      <c r="B24" s="20" t="n"/>
      <c r="C24" s="39" t="n"/>
      <c r="D24" s="39" t="n"/>
      <c r="E24" s="20" t="n"/>
      <c r="F24" s="40" t="n"/>
      <c r="G24" s="23" t="n"/>
      <c r="H24" s="23" t="n"/>
      <c r="I24" s="23" t="n"/>
      <c r="J24" s="24" t="n"/>
      <c r="K24" s="28">
        <f>IF(OR($A24="",COUNT($C24)=0),"",IF($J24="Active",MAX(0,TODAY()-$C24),IF(COUNT($D24)=0,"",MAX(0,$D24-$C24))))</f>
        <v/>
      </c>
      <c r="L24" s="42">
        <f>IF(OR($A24="",COUNT($G24:$H24)&lt;2,$G24=0),"",IFERROR($H24/$G24,""))</f>
        <v/>
      </c>
      <c r="M24" s="42">
        <f>IF(OR($A24="",COUNT($H24:$I24)&lt;2,$H24=0),"",IFERROR($I24/$H24,""))</f>
        <v/>
      </c>
      <c r="N24" s="30">
        <f>IF(COUNTA($A24:$J24)=0,"",IF(OR($A24="",$B24="",COUNT($C24)=0,$E24="",COUNT($F24:$I24)&lt;4,$J24=""),"Complete key fields",IF(AND(COUNT($D24)=1,$D24&lt;$C24),"Check dates",IF(OR($H24&gt;$G24,$I24&gt;$H24),"Check counts",IF(AND($J24="Active",$D24&lt;&gt;""),"Check status/end date",IF(AND($J24&lt;&gt;"Active",COUNT($D24)=0),"Add end date",IF(AND($J24="Active",COUNT(Assumptions!$B$5:$B$6)=2,$K24&gt;=Assumptions!$B$5,$G24&lt;=Assumptions!$B$6),"Review response","")))))))</f>
        <v/>
      </c>
    </row>
    <row r="25" ht="22" customHeight="1">
      <c r="A25" s="20" t="n"/>
      <c r="B25" s="20" t="n"/>
      <c r="C25" s="39" t="n"/>
      <c r="D25" s="39" t="n"/>
      <c r="E25" s="20" t="n"/>
      <c r="F25" s="40" t="n"/>
      <c r="G25" s="23" t="n"/>
      <c r="H25" s="23" t="n"/>
      <c r="I25" s="23" t="n"/>
      <c r="J25" s="24" t="n"/>
      <c r="K25" s="25">
        <f>IF(OR($A25="",COUNT($C25)=0),"",IF($J25="Active",MAX(0,TODAY()-$C25),IF(COUNT($D25)=0,"",MAX(0,$D25-$C25))))</f>
        <v/>
      </c>
      <c r="L25" s="41">
        <f>IF(OR($A25="",COUNT($G25:$H25)&lt;2,$G25=0),"",IFERROR($H25/$G25,""))</f>
        <v/>
      </c>
      <c r="M25" s="41">
        <f>IF(OR($A25="",COUNT($H25:$I25)&lt;2,$H25=0),"",IFERROR($I25/$H25,""))</f>
        <v/>
      </c>
      <c r="N25" s="27">
        <f>IF(COUNTA($A25:$J25)=0,"",IF(OR($A25="",$B25="",COUNT($C25)=0,$E25="",COUNT($F25:$I25)&lt;4,$J25=""),"Complete key fields",IF(AND(COUNT($D25)=1,$D25&lt;$C25),"Check dates",IF(OR($H25&gt;$G25,$I25&gt;$H25),"Check counts",IF(AND($J25="Active",$D25&lt;&gt;""),"Check status/end date",IF(AND($J25&lt;&gt;"Active",COUNT($D25)=0),"Add end date",IF(AND($J25="Active",COUNT(Assumptions!$B$5:$B$6)=2,$K25&gt;=Assumptions!$B$5,$G25&lt;=Assumptions!$B$6),"Review response","")))))))</f>
        <v/>
      </c>
    </row>
    <row r="26" ht="22" customHeight="1">
      <c r="A26" s="20" t="n"/>
      <c r="B26" s="20" t="n"/>
      <c r="C26" s="39" t="n"/>
      <c r="D26" s="39" t="n"/>
      <c r="E26" s="20" t="n"/>
      <c r="F26" s="40" t="n"/>
      <c r="G26" s="23" t="n"/>
      <c r="H26" s="23" t="n"/>
      <c r="I26" s="23" t="n"/>
      <c r="J26" s="24" t="n"/>
      <c r="K26" s="28">
        <f>IF(OR($A26="",COUNT($C26)=0),"",IF($J26="Active",MAX(0,TODAY()-$C26),IF(COUNT($D26)=0,"",MAX(0,$D26-$C26))))</f>
        <v/>
      </c>
      <c r="L26" s="42">
        <f>IF(OR($A26="",COUNT($G26:$H26)&lt;2,$G26=0),"",IFERROR($H26/$G26,""))</f>
        <v/>
      </c>
      <c r="M26" s="42">
        <f>IF(OR($A26="",COUNT($H26:$I26)&lt;2,$H26=0),"",IFERROR($I26/$H26,""))</f>
        <v/>
      </c>
      <c r="N26" s="30">
        <f>IF(COUNTA($A26:$J26)=0,"",IF(OR($A26="",$B26="",COUNT($C26)=0,$E26="",COUNT($F26:$I26)&lt;4,$J26=""),"Complete key fields",IF(AND(COUNT($D26)=1,$D26&lt;$C26),"Check dates",IF(OR($H26&gt;$G26,$I26&gt;$H26),"Check counts",IF(AND($J26="Active",$D26&lt;&gt;""),"Check status/end date",IF(AND($J26&lt;&gt;"Active",COUNT($D26)=0),"Add end date",IF(AND($J26="Active",COUNT(Assumptions!$B$5:$B$6)=2,$K26&gt;=Assumptions!$B$5,$G26&lt;=Assumptions!$B$6),"Review response","")))))))</f>
        <v/>
      </c>
    </row>
    <row r="27" ht="22" customHeight="1">
      <c r="A27" s="20" t="n"/>
      <c r="B27" s="20" t="n"/>
      <c r="C27" s="39" t="n"/>
      <c r="D27" s="39" t="n"/>
      <c r="E27" s="20" t="n"/>
      <c r="F27" s="40" t="n"/>
      <c r="G27" s="23" t="n"/>
      <c r="H27" s="23" t="n"/>
      <c r="I27" s="23" t="n"/>
      <c r="J27" s="24" t="n"/>
      <c r="K27" s="25">
        <f>IF(OR($A27="",COUNT($C27)=0),"",IF($J27="Active",MAX(0,TODAY()-$C27),IF(COUNT($D27)=0,"",MAX(0,$D27-$C27))))</f>
        <v/>
      </c>
      <c r="L27" s="41">
        <f>IF(OR($A27="",COUNT($G27:$H27)&lt;2,$G27=0),"",IFERROR($H27/$G27,""))</f>
        <v/>
      </c>
      <c r="M27" s="41">
        <f>IF(OR($A27="",COUNT($H27:$I27)&lt;2,$H27=0),"",IFERROR($I27/$H27,""))</f>
        <v/>
      </c>
      <c r="N27" s="27">
        <f>IF(COUNTA($A27:$J27)=0,"",IF(OR($A27="",$B27="",COUNT($C27)=0,$E27="",COUNT($F27:$I27)&lt;4,$J27=""),"Complete key fields",IF(AND(COUNT($D27)=1,$D27&lt;$C27),"Check dates",IF(OR($H27&gt;$G27,$I27&gt;$H27),"Check counts",IF(AND($J27="Active",$D27&lt;&gt;""),"Check status/end date",IF(AND($J27&lt;&gt;"Active",COUNT($D27)=0),"Add end date",IF(AND($J27="Active",COUNT(Assumptions!$B$5:$B$6)=2,$K27&gt;=Assumptions!$B$5,$G27&lt;=Assumptions!$B$6),"Review response","")))))))</f>
        <v/>
      </c>
    </row>
    <row r="28" ht="22" customHeight="1">
      <c r="A28" s="20" t="n"/>
      <c r="B28" s="20" t="n"/>
      <c r="C28" s="39" t="n"/>
      <c r="D28" s="39" t="n"/>
      <c r="E28" s="20" t="n"/>
      <c r="F28" s="40" t="n"/>
      <c r="G28" s="23" t="n"/>
      <c r="H28" s="23" t="n"/>
      <c r="I28" s="23" t="n"/>
      <c r="J28" s="24" t="n"/>
      <c r="K28" s="28">
        <f>IF(OR($A28="",COUNT($C28)=0),"",IF($J28="Active",MAX(0,TODAY()-$C28),IF(COUNT($D28)=0,"",MAX(0,$D28-$C28))))</f>
        <v/>
      </c>
      <c r="L28" s="42">
        <f>IF(OR($A28="",COUNT($G28:$H28)&lt;2,$G28=0),"",IFERROR($H28/$G28,""))</f>
        <v/>
      </c>
      <c r="M28" s="42">
        <f>IF(OR($A28="",COUNT($H28:$I28)&lt;2,$H28=0),"",IFERROR($I28/$H28,""))</f>
        <v/>
      </c>
      <c r="N28" s="30">
        <f>IF(COUNTA($A28:$J28)=0,"",IF(OR($A28="",$B28="",COUNT($C28)=0,$E28="",COUNT($F28:$I28)&lt;4,$J28=""),"Complete key fields",IF(AND(COUNT($D28)=1,$D28&lt;$C28),"Check dates",IF(OR($H28&gt;$G28,$I28&gt;$H28),"Check counts",IF(AND($J28="Active",$D28&lt;&gt;""),"Check status/end date",IF(AND($J28&lt;&gt;"Active",COUNT($D28)=0),"Add end date",IF(AND($J28="Active",COUNT(Assumptions!$B$5:$B$6)=2,$K28&gt;=Assumptions!$B$5,$G28&lt;=Assumptions!$B$6),"Review response","")))))))</f>
        <v/>
      </c>
    </row>
    <row r="29" ht="22" customHeight="1">
      <c r="A29" s="20" t="n"/>
      <c r="B29" s="20" t="n"/>
      <c r="C29" s="39" t="n"/>
      <c r="D29" s="39" t="n"/>
      <c r="E29" s="20" t="n"/>
      <c r="F29" s="40" t="n"/>
      <c r="G29" s="23" t="n"/>
      <c r="H29" s="23" t="n"/>
      <c r="I29" s="23" t="n"/>
      <c r="J29" s="24" t="n"/>
      <c r="K29" s="25">
        <f>IF(OR($A29="",COUNT($C29)=0),"",IF($J29="Active",MAX(0,TODAY()-$C29),IF(COUNT($D29)=0,"",MAX(0,$D29-$C29))))</f>
        <v/>
      </c>
      <c r="L29" s="41">
        <f>IF(OR($A29="",COUNT($G29:$H29)&lt;2,$G29=0),"",IFERROR($H29/$G29,""))</f>
        <v/>
      </c>
      <c r="M29" s="41">
        <f>IF(OR($A29="",COUNT($H29:$I29)&lt;2,$H29=0),"",IFERROR($I29/$H29,""))</f>
        <v/>
      </c>
      <c r="N29" s="27">
        <f>IF(COUNTA($A29:$J29)=0,"",IF(OR($A29="",$B29="",COUNT($C29)=0,$E29="",COUNT($F29:$I29)&lt;4,$J29=""),"Complete key fields",IF(AND(COUNT($D29)=1,$D29&lt;$C29),"Check dates",IF(OR($H29&gt;$G29,$I29&gt;$H29),"Check counts",IF(AND($J29="Active",$D29&lt;&gt;""),"Check status/end date",IF(AND($J29&lt;&gt;"Active",COUNT($D29)=0),"Add end date",IF(AND($J29="Active",COUNT(Assumptions!$B$5:$B$6)=2,$K29&gt;=Assumptions!$B$5,$G29&lt;=Assumptions!$B$6),"Review response","")))))))</f>
        <v/>
      </c>
    </row>
    <row r="30" ht="22" customHeight="1">
      <c r="A30" s="20" t="n"/>
      <c r="B30" s="20" t="n"/>
      <c r="C30" s="39" t="n"/>
      <c r="D30" s="39" t="n"/>
      <c r="E30" s="20" t="n"/>
      <c r="F30" s="40" t="n"/>
      <c r="G30" s="23" t="n"/>
      <c r="H30" s="23" t="n"/>
      <c r="I30" s="23" t="n"/>
      <c r="J30" s="24" t="n"/>
      <c r="K30" s="28">
        <f>IF(OR($A30="",COUNT($C30)=0),"",IF($J30="Active",MAX(0,TODAY()-$C30),IF(COUNT($D30)=0,"",MAX(0,$D30-$C30))))</f>
        <v/>
      </c>
      <c r="L30" s="42">
        <f>IF(OR($A30="",COUNT($G30:$H30)&lt;2,$G30=0),"",IFERROR($H30/$G30,""))</f>
        <v/>
      </c>
      <c r="M30" s="42">
        <f>IF(OR($A30="",COUNT($H30:$I30)&lt;2,$H30=0),"",IFERROR($I30/$H30,""))</f>
        <v/>
      </c>
      <c r="N30" s="30">
        <f>IF(COUNTA($A30:$J30)=0,"",IF(OR($A30="",$B30="",COUNT($C30)=0,$E30="",COUNT($F30:$I30)&lt;4,$J30=""),"Complete key fields",IF(AND(COUNT($D30)=1,$D30&lt;$C30),"Check dates",IF(OR($H30&gt;$G30,$I30&gt;$H30),"Check counts",IF(AND($J30="Active",$D30&lt;&gt;""),"Check status/end date",IF(AND($J30&lt;&gt;"Active",COUNT($D30)=0),"Add end date",IF(AND($J30="Active",COUNT(Assumptions!$B$5:$B$6)=2,$K30&gt;=Assumptions!$B$5,$G30&lt;=Assumptions!$B$6),"Review response","")))))))</f>
        <v/>
      </c>
    </row>
    <row r="31" ht="22" customHeight="1">
      <c r="A31" s="20" t="n"/>
      <c r="B31" s="20" t="n"/>
      <c r="C31" s="39" t="n"/>
      <c r="D31" s="39" t="n"/>
      <c r="E31" s="20" t="n"/>
      <c r="F31" s="40" t="n"/>
      <c r="G31" s="23" t="n"/>
      <c r="H31" s="23" t="n"/>
      <c r="I31" s="23" t="n"/>
      <c r="J31" s="24" t="n"/>
      <c r="K31" s="25">
        <f>IF(OR($A31="",COUNT($C31)=0),"",IF($J31="Active",MAX(0,TODAY()-$C31),IF(COUNT($D31)=0,"",MAX(0,$D31-$C31))))</f>
        <v/>
      </c>
      <c r="L31" s="41">
        <f>IF(OR($A31="",COUNT($G31:$H31)&lt;2,$G31=0),"",IFERROR($H31/$G31,""))</f>
        <v/>
      </c>
      <c r="M31" s="41">
        <f>IF(OR($A31="",COUNT($H31:$I31)&lt;2,$H31=0),"",IFERROR($I31/$H31,""))</f>
        <v/>
      </c>
      <c r="N31" s="27">
        <f>IF(COUNTA($A31:$J31)=0,"",IF(OR($A31="",$B31="",COUNT($C31)=0,$E31="",COUNT($F31:$I31)&lt;4,$J31=""),"Complete key fields",IF(AND(COUNT($D31)=1,$D31&lt;$C31),"Check dates",IF(OR($H31&gt;$G31,$I31&gt;$H31),"Check counts",IF(AND($J31="Active",$D31&lt;&gt;""),"Check status/end date",IF(AND($J31&lt;&gt;"Active",COUNT($D31)=0),"Add end date",IF(AND($J31="Active",COUNT(Assumptions!$B$5:$B$6)=2,$K31&gt;=Assumptions!$B$5,$G31&lt;=Assumptions!$B$6),"Review response","")))))))</f>
        <v/>
      </c>
    </row>
    <row r="32" ht="22" customHeight="1">
      <c r="A32" s="20" t="n"/>
      <c r="B32" s="20" t="n"/>
      <c r="C32" s="39" t="n"/>
      <c r="D32" s="39" t="n"/>
      <c r="E32" s="20" t="n"/>
      <c r="F32" s="40" t="n"/>
      <c r="G32" s="23" t="n"/>
      <c r="H32" s="23" t="n"/>
      <c r="I32" s="23" t="n"/>
      <c r="J32" s="24" t="n"/>
      <c r="K32" s="28">
        <f>IF(OR($A32="",COUNT($C32)=0),"",IF($J32="Active",MAX(0,TODAY()-$C32),IF(COUNT($D32)=0,"",MAX(0,$D32-$C32))))</f>
        <v/>
      </c>
      <c r="L32" s="42">
        <f>IF(OR($A32="",COUNT($G32:$H32)&lt;2,$G32=0),"",IFERROR($H32/$G32,""))</f>
        <v/>
      </c>
      <c r="M32" s="42">
        <f>IF(OR($A32="",COUNT($H32:$I32)&lt;2,$H32=0),"",IFERROR($I32/$H32,""))</f>
        <v/>
      </c>
      <c r="N32" s="30">
        <f>IF(COUNTA($A32:$J32)=0,"",IF(OR($A32="",$B32="",COUNT($C32)=0,$E32="",COUNT($F32:$I32)&lt;4,$J32=""),"Complete key fields",IF(AND(COUNT($D32)=1,$D32&lt;$C32),"Check dates",IF(OR($H32&gt;$G32,$I32&gt;$H32),"Check counts",IF(AND($J32="Active",$D32&lt;&gt;""),"Check status/end date",IF(AND($J32&lt;&gt;"Active",COUNT($D32)=0),"Add end date",IF(AND($J32="Active",COUNT(Assumptions!$B$5:$B$6)=2,$K32&gt;=Assumptions!$B$5,$G32&lt;=Assumptions!$B$6),"Review response","")))))))</f>
        <v/>
      </c>
    </row>
    <row r="33" ht="22" customHeight="1">
      <c r="A33" s="20" t="n"/>
      <c r="B33" s="20" t="n"/>
      <c r="C33" s="39" t="n"/>
      <c r="D33" s="39" t="n"/>
      <c r="E33" s="20" t="n"/>
      <c r="F33" s="40" t="n"/>
      <c r="G33" s="23" t="n"/>
      <c r="H33" s="23" t="n"/>
      <c r="I33" s="23" t="n"/>
      <c r="J33" s="24" t="n"/>
      <c r="K33" s="25">
        <f>IF(OR($A33="",COUNT($C33)=0),"",IF($J33="Active",MAX(0,TODAY()-$C33),IF(COUNT($D33)=0,"",MAX(0,$D33-$C33))))</f>
        <v/>
      </c>
      <c r="L33" s="41">
        <f>IF(OR($A33="",COUNT($G33:$H33)&lt;2,$G33=0),"",IFERROR($H33/$G33,""))</f>
        <v/>
      </c>
      <c r="M33" s="41">
        <f>IF(OR($A33="",COUNT($H33:$I33)&lt;2,$H33=0),"",IFERROR($I33/$H33,""))</f>
        <v/>
      </c>
      <c r="N33" s="27">
        <f>IF(COUNTA($A33:$J33)=0,"",IF(OR($A33="",$B33="",COUNT($C33)=0,$E33="",COUNT($F33:$I33)&lt;4,$J33=""),"Complete key fields",IF(AND(COUNT($D33)=1,$D33&lt;$C33),"Check dates",IF(OR($H33&gt;$G33,$I33&gt;$H33),"Check counts",IF(AND($J33="Active",$D33&lt;&gt;""),"Check status/end date",IF(AND($J33&lt;&gt;"Active",COUNT($D33)=0),"Add end date",IF(AND($J33="Active",COUNT(Assumptions!$B$5:$B$6)=2,$K33&gt;=Assumptions!$B$5,$G33&lt;=Assumptions!$B$6),"Review response","")))))))</f>
        <v/>
      </c>
    </row>
    <row r="34" ht="22" customHeight="1">
      <c r="A34" s="20" t="n"/>
      <c r="B34" s="20" t="n"/>
      <c r="C34" s="39" t="n"/>
      <c r="D34" s="39" t="n"/>
      <c r="E34" s="20" t="n"/>
      <c r="F34" s="40" t="n"/>
      <c r="G34" s="23" t="n"/>
      <c r="H34" s="23" t="n"/>
      <c r="I34" s="23" t="n"/>
      <c r="J34" s="24" t="n"/>
      <c r="K34" s="28">
        <f>IF(OR($A34="",COUNT($C34)=0),"",IF($J34="Active",MAX(0,TODAY()-$C34),IF(COUNT($D34)=0,"",MAX(0,$D34-$C34))))</f>
        <v/>
      </c>
      <c r="L34" s="42">
        <f>IF(OR($A34="",COUNT($G34:$H34)&lt;2,$G34=0),"",IFERROR($H34/$G34,""))</f>
        <v/>
      </c>
      <c r="M34" s="42">
        <f>IF(OR($A34="",COUNT($H34:$I34)&lt;2,$H34=0),"",IFERROR($I34/$H34,""))</f>
        <v/>
      </c>
      <c r="N34" s="30">
        <f>IF(COUNTA($A34:$J34)=0,"",IF(OR($A34="",$B34="",COUNT($C34)=0,$E34="",COUNT($F34:$I34)&lt;4,$J34=""),"Complete key fields",IF(AND(COUNT($D34)=1,$D34&lt;$C34),"Check dates",IF(OR($H34&gt;$G34,$I34&gt;$H34),"Check counts",IF(AND($J34="Active",$D34&lt;&gt;""),"Check status/end date",IF(AND($J34&lt;&gt;"Active",COUNT($D34)=0),"Add end date",IF(AND($J34="Active",COUNT(Assumptions!$B$5:$B$6)=2,$K34&gt;=Assumptions!$B$5,$G34&lt;=Assumptions!$B$6),"Review response","")))))))</f>
        <v/>
      </c>
    </row>
    <row r="35" ht="22" customHeight="1">
      <c r="A35" s="20" t="n"/>
      <c r="B35" s="20" t="n"/>
      <c r="C35" s="39" t="n"/>
      <c r="D35" s="39" t="n"/>
      <c r="E35" s="20" t="n"/>
      <c r="F35" s="40" t="n"/>
      <c r="G35" s="23" t="n"/>
      <c r="H35" s="23" t="n"/>
      <c r="I35" s="23" t="n"/>
      <c r="J35" s="24" t="n"/>
      <c r="K35" s="25">
        <f>IF(OR($A35="",COUNT($C35)=0),"",IF($J35="Active",MAX(0,TODAY()-$C35),IF(COUNT($D35)=0,"",MAX(0,$D35-$C35))))</f>
        <v/>
      </c>
      <c r="L35" s="41">
        <f>IF(OR($A35="",COUNT($G35:$H35)&lt;2,$G35=0),"",IFERROR($H35/$G35,""))</f>
        <v/>
      </c>
      <c r="M35" s="41">
        <f>IF(OR($A35="",COUNT($H35:$I35)&lt;2,$H35=0),"",IFERROR($I35/$H35,""))</f>
        <v/>
      </c>
      <c r="N35" s="27">
        <f>IF(COUNTA($A35:$J35)=0,"",IF(OR($A35="",$B35="",COUNT($C35)=0,$E35="",COUNT($F35:$I35)&lt;4,$J35=""),"Complete key fields",IF(AND(COUNT($D35)=1,$D35&lt;$C35),"Check dates",IF(OR($H35&gt;$G35,$I35&gt;$H35),"Check counts",IF(AND($J35="Active",$D35&lt;&gt;""),"Check status/end date",IF(AND($J35&lt;&gt;"Active",COUNT($D35)=0),"Add end date",IF(AND($J35="Active",COUNT(Assumptions!$B$5:$B$6)=2,$K35&gt;=Assumptions!$B$5,$G35&lt;=Assumptions!$B$6),"Review response","")))))))</f>
        <v/>
      </c>
    </row>
    <row r="36" ht="22" customHeight="1">
      <c r="A36" s="20" t="n"/>
      <c r="B36" s="20" t="n"/>
      <c r="C36" s="39" t="n"/>
      <c r="D36" s="39" t="n"/>
      <c r="E36" s="20" t="n"/>
      <c r="F36" s="40" t="n"/>
      <c r="G36" s="23" t="n"/>
      <c r="H36" s="23" t="n"/>
      <c r="I36" s="23" t="n"/>
      <c r="J36" s="24" t="n"/>
      <c r="K36" s="28">
        <f>IF(OR($A36="",COUNT($C36)=0),"",IF($J36="Active",MAX(0,TODAY()-$C36),IF(COUNT($D36)=0,"",MAX(0,$D36-$C36))))</f>
        <v/>
      </c>
      <c r="L36" s="42">
        <f>IF(OR($A36="",COUNT($G36:$H36)&lt;2,$G36=0),"",IFERROR($H36/$G36,""))</f>
        <v/>
      </c>
      <c r="M36" s="42">
        <f>IF(OR($A36="",COUNT($H36:$I36)&lt;2,$H36=0),"",IFERROR($I36/$H36,""))</f>
        <v/>
      </c>
      <c r="N36" s="30">
        <f>IF(COUNTA($A36:$J36)=0,"",IF(OR($A36="",$B36="",COUNT($C36)=0,$E36="",COUNT($F36:$I36)&lt;4,$J36=""),"Complete key fields",IF(AND(COUNT($D36)=1,$D36&lt;$C36),"Check dates",IF(OR($H36&gt;$G36,$I36&gt;$H36),"Check counts",IF(AND($J36="Active",$D36&lt;&gt;""),"Check status/end date",IF(AND($J36&lt;&gt;"Active",COUNT($D36)=0),"Add end date",IF(AND($J36="Active",COUNT(Assumptions!$B$5:$B$6)=2,$K36&gt;=Assumptions!$B$5,$G36&lt;=Assumptions!$B$6),"Review response","")))))))</f>
        <v/>
      </c>
    </row>
    <row r="37" ht="22" customHeight="1">
      <c r="A37" s="20" t="n"/>
      <c r="B37" s="20" t="n"/>
      <c r="C37" s="39" t="n"/>
      <c r="D37" s="39" t="n"/>
      <c r="E37" s="20" t="n"/>
      <c r="F37" s="40" t="n"/>
      <c r="G37" s="23" t="n"/>
      <c r="H37" s="23" t="n"/>
      <c r="I37" s="23" t="n"/>
      <c r="J37" s="24" t="n"/>
      <c r="K37" s="25">
        <f>IF(OR($A37="",COUNT($C37)=0),"",IF($J37="Active",MAX(0,TODAY()-$C37),IF(COUNT($D37)=0,"",MAX(0,$D37-$C37))))</f>
        <v/>
      </c>
      <c r="L37" s="41">
        <f>IF(OR($A37="",COUNT($G37:$H37)&lt;2,$G37=0),"",IFERROR($H37/$G37,""))</f>
        <v/>
      </c>
      <c r="M37" s="41">
        <f>IF(OR($A37="",COUNT($H37:$I37)&lt;2,$H37=0),"",IFERROR($I37/$H37,""))</f>
        <v/>
      </c>
      <c r="N37" s="27">
        <f>IF(COUNTA($A37:$J37)=0,"",IF(OR($A37="",$B37="",COUNT($C37)=0,$E37="",COUNT($F37:$I37)&lt;4,$J37=""),"Complete key fields",IF(AND(COUNT($D37)=1,$D37&lt;$C37),"Check dates",IF(OR($H37&gt;$G37,$I37&gt;$H37),"Check counts",IF(AND($J37="Active",$D37&lt;&gt;""),"Check status/end date",IF(AND($J37&lt;&gt;"Active",COUNT($D37)=0),"Add end date",IF(AND($J37="Active",COUNT(Assumptions!$B$5:$B$6)=2,$K37&gt;=Assumptions!$B$5,$G37&lt;=Assumptions!$B$6),"Review response","")))))))</f>
        <v/>
      </c>
    </row>
    <row r="38" ht="22" customHeight="1">
      <c r="A38" s="20" t="n"/>
      <c r="B38" s="20" t="n"/>
      <c r="C38" s="39" t="n"/>
      <c r="D38" s="39" t="n"/>
      <c r="E38" s="20" t="n"/>
      <c r="F38" s="40" t="n"/>
      <c r="G38" s="23" t="n"/>
      <c r="H38" s="23" t="n"/>
      <c r="I38" s="23" t="n"/>
      <c r="J38" s="24" t="n"/>
      <c r="K38" s="28">
        <f>IF(OR($A38="",COUNT($C38)=0),"",IF($J38="Active",MAX(0,TODAY()-$C38),IF(COUNT($D38)=0,"",MAX(0,$D38-$C38))))</f>
        <v/>
      </c>
      <c r="L38" s="42">
        <f>IF(OR($A38="",COUNT($G38:$H38)&lt;2,$G38=0),"",IFERROR($H38/$G38,""))</f>
        <v/>
      </c>
      <c r="M38" s="42">
        <f>IF(OR($A38="",COUNT($H38:$I38)&lt;2,$H38=0),"",IFERROR($I38/$H38,""))</f>
        <v/>
      </c>
      <c r="N38" s="30">
        <f>IF(COUNTA($A38:$J38)=0,"",IF(OR($A38="",$B38="",COUNT($C38)=0,$E38="",COUNT($F38:$I38)&lt;4,$J38=""),"Complete key fields",IF(AND(COUNT($D38)=1,$D38&lt;$C38),"Check dates",IF(OR($H38&gt;$G38,$I38&gt;$H38),"Check counts",IF(AND($J38="Active",$D38&lt;&gt;""),"Check status/end date",IF(AND($J38&lt;&gt;"Active",COUNT($D38)=0),"Add end date",IF(AND($J38="Active",COUNT(Assumptions!$B$5:$B$6)=2,$K38&gt;=Assumptions!$B$5,$G38&lt;=Assumptions!$B$6),"Review response","")))))))</f>
        <v/>
      </c>
    </row>
    <row r="39" ht="22" customHeight="1">
      <c r="A39" s="20" t="n"/>
      <c r="B39" s="20" t="n"/>
      <c r="C39" s="39" t="n"/>
      <c r="D39" s="39" t="n"/>
      <c r="E39" s="20" t="n"/>
      <c r="F39" s="40" t="n"/>
      <c r="G39" s="23" t="n"/>
      <c r="H39" s="23" t="n"/>
      <c r="I39" s="23" t="n"/>
      <c r="J39" s="24" t="n"/>
      <c r="K39" s="25">
        <f>IF(OR($A39="",COUNT($C39)=0),"",IF($J39="Active",MAX(0,TODAY()-$C39),IF(COUNT($D39)=0,"",MAX(0,$D39-$C39))))</f>
        <v/>
      </c>
      <c r="L39" s="41">
        <f>IF(OR($A39="",COUNT($G39:$H39)&lt;2,$G39=0),"",IFERROR($H39/$G39,""))</f>
        <v/>
      </c>
      <c r="M39" s="41">
        <f>IF(OR($A39="",COUNT($H39:$I39)&lt;2,$H39=0),"",IFERROR($I39/$H39,""))</f>
        <v/>
      </c>
      <c r="N39" s="27">
        <f>IF(COUNTA($A39:$J39)=0,"",IF(OR($A39="",$B39="",COUNT($C39)=0,$E39="",COUNT($F39:$I39)&lt;4,$J39=""),"Complete key fields",IF(AND(COUNT($D39)=1,$D39&lt;$C39),"Check dates",IF(OR($H39&gt;$G39,$I39&gt;$H39),"Check counts",IF(AND($J39="Active",$D39&lt;&gt;""),"Check status/end date",IF(AND($J39&lt;&gt;"Active",COUNT($D39)=0),"Add end date",IF(AND($J39="Active",COUNT(Assumptions!$B$5:$B$6)=2,$K39&gt;=Assumptions!$B$5,$G39&lt;=Assumptions!$B$6),"Review response","")))))))</f>
        <v/>
      </c>
    </row>
    <row r="40" ht="22" customHeight="1">
      <c r="A40" s="20" t="n"/>
      <c r="B40" s="20" t="n"/>
      <c r="C40" s="39" t="n"/>
      <c r="D40" s="39" t="n"/>
      <c r="E40" s="20" t="n"/>
      <c r="F40" s="40" t="n"/>
      <c r="G40" s="23" t="n"/>
      <c r="H40" s="23" t="n"/>
      <c r="I40" s="23" t="n"/>
      <c r="J40" s="24" t="n"/>
      <c r="K40" s="28">
        <f>IF(OR($A40="",COUNT($C40)=0),"",IF($J40="Active",MAX(0,TODAY()-$C40),IF(COUNT($D40)=0,"",MAX(0,$D40-$C40))))</f>
        <v/>
      </c>
      <c r="L40" s="42">
        <f>IF(OR($A40="",COUNT($G40:$H40)&lt;2,$G40=0),"",IFERROR($H40/$G40,""))</f>
        <v/>
      </c>
      <c r="M40" s="42">
        <f>IF(OR($A40="",COUNT($H40:$I40)&lt;2,$H40=0),"",IFERROR($I40/$H40,""))</f>
        <v/>
      </c>
      <c r="N40" s="30">
        <f>IF(COUNTA($A40:$J40)=0,"",IF(OR($A40="",$B40="",COUNT($C40)=0,$E40="",COUNT($F40:$I40)&lt;4,$J40=""),"Complete key fields",IF(AND(COUNT($D40)=1,$D40&lt;$C40),"Check dates",IF(OR($H40&gt;$G40,$I40&gt;$H40),"Check counts",IF(AND($J40="Active",$D40&lt;&gt;""),"Check status/end date",IF(AND($J40&lt;&gt;"Active",COUNT($D40)=0),"Add end date",IF(AND($J40="Active",COUNT(Assumptions!$B$5:$B$6)=2,$K40&gt;=Assumptions!$B$5,$G40&lt;=Assumptions!$B$6),"Review response","")))))))</f>
        <v/>
      </c>
    </row>
    <row r="41" ht="22" customHeight="1">
      <c r="A41" s="20" t="n"/>
      <c r="B41" s="20" t="n"/>
      <c r="C41" s="39" t="n"/>
      <c r="D41" s="39" t="n"/>
      <c r="E41" s="20" t="n"/>
      <c r="F41" s="40" t="n"/>
      <c r="G41" s="23" t="n"/>
      <c r="H41" s="23" t="n"/>
      <c r="I41" s="23" t="n"/>
      <c r="J41" s="24" t="n"/>
      <c r="K41" s="25">
        <f>IF(OR($A41="",COUNT($C41)=0),"",IF($J41="Active",MAX(0,TODAY()-$C41),IF(COUNT($D41)=0,"",MAX(0,$D41-$C41))))</f>
        <v/>
      </c>
      <c r="L41" s="41">
        <f>IF(OR($A41="",COUNT($G41:$H41)&lt;2,$G41=0),"",IFERROR($H41/$G41,""))</f>
        <v/>
      </c>
      <c r="M41" s="41">
        <f>IF(OR($A41="",COUNT($H41:$I41)&lt;2,$H41=0),"",IFERROR($I41/$H41,""))</f>
        <v/>
      </c>
      <c r="N41" s="27">
        <f>IF(COUNTA($A41:$J41)=0,"",IF(OR($A41="",$B41="",COUNT($C41)=0,$E41="",COUNT($F41:$I41)&lt;4,$J41=""),"Complete key fields",IF(AND(COUNT($D41)=1,$D41&lt;$C41),"Check dates",IF(OR($H41&gt;$G41,$I41&gt;$H41),"Check counts",IF(AND($J41="Active",$D41&lt;&gt;""),"Check status/end date",IF(AND($J41&lt;&gt;"Active",COUNT($D41)=0),"Add end date",IF(AND($J41="Active",COUNT(Assumptions!$B$5:$B$6)=2,$K41&gt;=Assumptions!$B$5,$G41&lt;=Assumptions!$B$6),"Review response","")))))))</f>
        <v/>
      </c>
    </row>
    <row r="42" ht="22" customHeight="1">
      <c r="A42" s="20" t="n"/>
      <c r="B42" s="20" t="n"/>
      <c r="C42" s="39" t="n"/>
      <c r="D42" s="39" t="n"/>
      <c r="E42" s="20" t="n"/>
      <c r="F42" s="40" t="n"/>
      <c r="G42" s="23" t="n"/>
      <c r="H42" s="23" t="n"/>
      <c r="I42" s="23" t="n"/>
      <c r="J42" s="24" t="n"/>
      <c r="K42" s="28">
        <f>IF(OR($A42="",COUNT($C42)=0),"",IF($J42="Active",MAX(0,TODAY()-$C42),IF(COUNT($D42)=0,"",MAX(0,$D42-$C42))))</f>
        <v/>
      </c>
      <c r="L42" s="42">
        <f>IF(OR($A42="",COUNT($G42:$H42)&lt;2,$G42=0),"",IFERROR($H42/$G42,""))</f>
        <v/>
      </c>
      <c r="M42" s="42">
        <f>IF(OR($A42="",COUNT($H42:$I42)&lt;2,$H42=0),"",IFERROR($I42/$H42,""))</f>
        <v/>
      </c>
      <c r="N42" s="30">
        <f>IF(COUNTA($A42:$J42)=0,"",IF(OR($A42="",$B42="",COUNT($C42)=0,$E42="",COUNT($F42:$I42)&lt;4,$J42=""),"Complete key fields",IF(AND(COUNT($D42)=1,$D42&lt;$C42),"Check dates",IF(OR($H42&gt;$G42,$I42&gt;$H42),"Check counts",IF(AND($J42="Active",$D42&lt;&gt;""),"Check status/end date",IF(AND($J42&lt;&gt;"Active",COUNT($D42)=0),"Add end date",IF(AND($J42="Active",COUNT(Assumptions!$B$5:$B$6)=2,$K42&gt;=Assumptions!$B$5,$G42&lt;=Assumptions!$B$6),"Review response","")))))))</f>
        <v/>
      </c>
    </row>
    <row r="43" ht="22" customHeight="1">
      <c r="A43" s="20" t="n"/>
      <c r="B43" s="20" t="n"/>
      <c r="C43" s="39" t="n"/>
      <c r="D43" s="39" t="n"/>
      <c r="E43" s="20" t="n"/>
      <c r="F43" s="40" t="n"/>
      <c r="G43" s="23" t="n"/>
      <c r="H43" s="23" t="n"/>
      <c r="I43" s="23" t="n"/>
      <c r="J43" s="24" t="n"/>
      <c r="K43" s="25">
        <f>IF(OR($A43="",COUNT($C43)=0),"",IF($J43="Active",MAX(0,TODAY()-$C43),IF(COUNT($D43)=0,"",MAX(0,$D43-$C43))))</f>
        <v/>
      </c>
      <c r="L43" s="41">
        <f>IF(OR($A43="",COUNT($G43:$H43)&lt;2,$G43=0),"",IFERROR($H43/$G43,""))</f>
        <v/>
      </c>
      <c r="M43" s="41">
        <f>IF(OR($A43="",COUNT($H43:$I43)&lt;2,$H43=0),"",IFERROR($I43/$H43,""))</f>
        <v/>
      </c>
      <c r="N43" s="27">
        <f>IF(COUNTA($A43:$J43)=0,"",IF(OR($A43="",$B43="",COUNT($C43)=0,$E43="",COUNT($F43:$I43)&lt;4,$J43=""),"Complete key fields",IF(AND(COUNT($D43)=1,$D43&lt;$C43),"Check dates",IF(OR($H43&gt;$G43,$I43&gt;$H43),"Check counts",IF(AND($J43="Active",$D43&lt;&gt;""),"Check status/end date",IF(AND($J43&lt;&gt;"Active",COUNT($D43)=0),"Add end date",IF(AND($J43="Active",COUNT(Assumptions!$B$5:$B$6)=2,$K43&gt;=Assumptions!$B$5,$G43&lt;=Assumptions!$B$6),"Review response","")))))))</f>
        <v/>
      </c>
    </row>
    <row r="44" ht="22" customHeight="1">
      <c r="A44" s="20" t="n"/>
      <c r="B44" s="20" t="n"/>
      <c r="C44" s="39" t="n"/>
      <c r="D44" s="39" t="n"/>
      <c r="E44" s="20" t="n"/>
      <c r="F44" s="40" t="n"/>
      <c r="G44" s="23" t="n"/>
      <c r="H44" s="23" t="n"/>
      <c r="I44" s="23" t="n"/>
      <c r="J44" s="24" t="n"/>
      <c r="K44" s="28">
        <f>IF(OR($A44="",COUNT($C44)=0),"",IF($J44="Active",MAX(0,TODAY()-$C44),IF(COUNT($D44)=0,"",MAX(0,$D44-$C44))))</f>
        <v/>
      </c>
      <c r="L44" s="42">
        <f>IF(OR($A44="",COUNT($G44:$H44)&lt;2,$G44=0),"",IFERROR($H44/$G44,""))</f>
        <v/>
      </c>
      <c r="M44" s="42">
        <f>IF(OR($A44="",COUNT($H44:$I44)&lt;2,$H44=0),"",IFERROR($I44/$H44,""))</f>
        <v/>
      </c>
      <c r="N44" s="30">
        <f>IF(COUNTA($A44:$J44)=0,"",IF(OR($A44="",$B44="",COUNT($C44)=0,$E44="",COUNT($F44:$I44)&lt;4,$J44=""),"Complete key fields",IF(AND(COUNT($D44)=1,$D44&lt;$C44),"Check dates",IF(OR($H44&gt;$G44,$I44&gt;$H44),"Check counts",IF(AND($J44="Active",$D44&lt;&gt;""),"Check status/end date",IF(AND($J44&lt;&gt;"Active",COUNT($D44)=0),"Add end date",IF(AND($J44="Active",COUNT(Assumptions!$B$5:$B$6)=2,$K44&gt;=Assumptions!$B$5,$G44&lt;=Assumptions!$B$6),"Review response","")))))))</f>
        <v/>
      </c>
    </row>
    <row r="45" ht="22" customHeight="1">
      <c r="A45" s="20" t="n"/>
      <c r="B45" s="20" t="n"/>
      <c r="C45" s="39" t="n"/>
      <c r="D45" s="39" t="n"/>
      <c r="E45" s="20" t="n"/>
      <c r="F45" s="40" t="n"/>
      <c r="G45" s="23" t="n"/>
      <c r="H45" s="23" t="n"/>
      <c r="I45" s="23" t="n"/>
      <c r="J45" s="24" t="n"/>
      <c r="K45" s="25">
        <f>IF(OR($A45="",COUNT($C45)=0),"",IF($J45="Active",MAX(0,TODAY()-$C45),IF(COUNT($D45)=0,"",MAX(0,$D45-$C45))))</f>
        <v/>
      </c>
      <c r="L45" s="41">
        <f>IF(OR($A45="",COUNT($G45:$H45)&lt;2,$G45=0),"",IFERROR($H45/$G45,""))</f>
        <v/>
      </c>
      <c r="M45" s="41">
        <f>IF(OR($A45="",COUNT($H45:$I45)&lt;2,$H45=0),"",IFERROR($I45/$H45,""))</f>
        <v/>
      </c>
      <c r="N45" s="27">
        <f>IF(COUNTA($A45:$J45)=0,"",IF(OR($A45="",$B45="",COUNT($C45)=0,$E45="",COUNT($F45:$I45)&lt;4,$J45=""),"Complete key fields",IF(AND(COUNT($D45)=1,$D45&lt;$C45),"Check dates",IF(OR($H45&gt;$G45,$I45&gt;$H45),"Check counts",IF(AND($J45="Active",$D45&lt;&gt;""),"Check status/end date",IF(AND($J45&lt;&gt;"Active",COUNT($D45)=0),"Add end date",IF(AND($J45="Active",COUNT(Assumptions!$B$5:$B$6)=2,$K45&gt;=Assumptions!$B$5,$G45&lt;=Assumptions!$B$6),"Review response","")))))))</f>
        <v/>
      </c>
    </row>
    <row r="46" ht="22" customHeight="1">
      <c r="A46" s="20" t="n"/>
      <c r="B46" s="20" t="n"/>
      <c r="C46" s="39" t="n"/>
      <c r="D46" s="39" t="n"/>
      <c r="E46" s="20" t="n"/>
      <c r="F46" s="40" t="n"/>
      <c r="G46" s="23" t="n"/>
      <c r="H46" s="23" t="n"/>
      <c r="I46" s="23" t="n"/>
      <c r="J46" s="24" t="n"/>
      <c r="K46" s="28">
        <f>IF(OR($A46="",COUNT($C46)=0),"",IF($J46="Active",MAX(0,TODAY()-$C46),IF(COUNT($D46)=0,"",MAX(0,$D46-$C46))))</f>
        <v/>
      </c>
      <c r="L46" s="42">
        <f>IF(OR($A46="",COUNT($G46:$H46)&lt;2,$G46=0),"",IFERROR($H46/$G46,""))</f>
        <v/>
      </c>
      <c r="M46" s="42">
        <f>IF(OR($A46="",COUNT($H46:$I46)&lt;2,$H46=0),"",IFERROR($I46/$H46,""))</f>
        <v/>
      </c>
      <c r="N46" s="30">
        <f>IF(COUNTA($A46:$J46)=0,"",IF(OR($A46="",$B46="",COUNT($C46)=0,$E46="",COUNT($F46:$I46)&lt;4,$J46=""),"Complete key fields",IF(AND(COUNT($D46)=1,$D46&lt;$C46),"Check dates",IF(OR($H46&gt;$G46,$I46&gt;$H46),"Check counts",IF(AND($J46="Active",$D46&lt;&gt;""),"Check status/end date",IF(AND($J46&lt;&gt;"Active",COUNT($D46)=0),"Add end date",IF(AND($J46="Active",COUNT(Assumptions!$B$5:$B$6)=2,$K46&gt;=Assumptions!$B$5,$G46&lt;=Assumptions!$B$6),"Review response","")))))))</f>
        <v/>
      </c>
    </row>
    <row r="47" ht="22" customHeight="1">
      <c r="A47" s="20" t="n"/>
      <c r="B47" s="20" t="n"/>
      <c r="C47" s="39" t="n"/>
      <c r="D47" s="39" t="n"/>
      <c r="E47" s="20" t="n"/>
      <c r="F47" s="40" t="n"/>
      <c r="G47" s="23" t="n"/>
      <c r="H47" s="23" t="n"/>
      <c r="I47" s="23" t="n"/>
      <c r="J47" s="24" t="n"/>
      <c r="K47" s="25">
        <f>IF(OR($A47="",COUNT($C47)=0),"",IF($J47="Active",MAX(0,TODAY()-$C47),IF(COUNT($D47)=0,"",MAX(0,$D47-$C47))))</f>
        <v/>
      </c>
      <c r="L47" s="41">
        <f>IF(OR($A47="",COUNT($G47:$H47)&lt;2,$G47=0),"",IFERROR($H47/$G47,""))</f>
        <v/>
      </c>
      <c r="M47" s="41">
        <f>IF(OR($A47="",COUNT($H47:$I47)&lt;2,$H47=0),"",IFERROR($I47/$H47,""))</f>
        <v/>
      </c>
      <c r="N47" s="27">
        <f>IF(COUNTA($A47:$J47)=0,"",IF(OR($A47="",$B47="",COUNT($C47)=0,$E47="",COUNT($F47:$I47)&lt;4,$J47=""),"Complete key fields",IF(AND(COUNT($D47)=1,$D47&lt;$C47),"Check dates",IF(OR($H47&gt;$G47,$I47&gt;$H47),"Check counts",IF(AND($J47="Active",$D47&lt;&gt;""),"Check status/end date",IF(AND($J47&lt;&gt;"Active",COUNT($D47)=0),"Add end date",IF(AND($J47="Active",COUNT(Assumptions!$B$5:$B$6)=2,$K47&gt;=Assumptions!$B$5,$G47&lt;=Assumptions!$B$6),"Review response","")))))))</f>
        <v/>
      </c>
    </row>
    <row r="48" ht="22" customHeight="1">
      <c r="A48" s="20" t="n"/>
      <c r="B48" s="20" t="n"/>
      <c r="C48" s="39" t="n"/>
      <c r="D48" s="39" t="n"/>
      <c r="E48" s="20" t="n"/>
      <c r="F48" s="40" t="n"/>
      <c r="G48" s="23" t="n"/>
      <c r="H48" s="23" t="n"/>
      <c r="I48" s="23" t="n"/>
      <c r="J48" s="24" t="n"/>
      <c r="K48" s="28">
        <f>IF(OR($A48="",COUNT($C48)=0),"",IF($J48="Active",MAX(0,TODAY()-$C48),IF(COUNT($D48)=0,"",MAX(0,$D48-$C48))))</f>
        <v/>
      </c>
      <c r="L48" s="42">
        <f>IF(OR($A48="",COUNT($G48:$H48)&lt;2,$G48=0),"",IFERROR($H48/$G48,""))</f>
        <v/>
      </c>
      <c r="M48" s="42">
        <f>IF(OR($A48="",COUNT($H48:$I48)&lt;2,$H48=0),"",IFERROR($I48/$H48,""))</f>
        <v/>
      </c>
      <c r="N48" s="30">
        <f>IF(COUNTA($A48:$J48)=0,"",IF(OR($A48="",$B48="",COUNT($C48)=0,$E48="",COUNT($F48:$I48)&lt;4,$J48=""),"Complete key fields",IF(AND(COUNT($D48)=1,$D48&lt;$C48),"Check dates",IF(OR($H48&gt;$G48,$I48&gt;$H48),"Check counts",IF(AND($J48="Active",$D48&lt;&gt;""),"Check status/end date",IF(AND($J48&lt;&gt;"Active",COUNT($D48)=0),"Add end date",IF(AND($J48="Active",COUNT(Assumptions!$B$5:$B$6)=2,$K48&gt;=Assumptions!$B$5,$G48&lt;=Assumptions!$B$6),"Review response","")))))))</f>
        <v/>
      </c>
    </row>
    <row r="49" ht="22" customHeight="1">
      <c r="A49" s="20" t="n"/>
      <c r="B49" s="20" t="n"/>
      <c r="C49" s="39" t="n"/>
      <c r="D49" s="39" t="n"/>
      <c r="E49" s="20" t="n"/>
      <c r="F49" s="40" t="n"/>
      <c r="G49" s="23" t="n"/>
      <c r="H49" s="23" t="n"/>
      <c r="I49" s="23" t="n"/>
      <c r="J49" s="24" t="n"/>
      <c r="K49" s="25">
        <f>IF(OR($A49="",COUNT($C49)=0),"",IF($J49="Active",MAX(0,TODAY()-$C49),IF(COUNT($D49)=0,"",MAX(0,$D49-$C49))))</f>
        <v/>
      </c>
      <c r="L49" s="41">
        <f>IF(OR($A49="",COUNT($G49:$H49)&lt;2,$G49=0),"",IFERROR($H49/$G49,""))</f>
        <v/>
      </c>
      <c r="M49" s="41">
        <f>IF(OR($A49="",COUNT($H49:$I49)&lt;2,$H49=0),"",IFERROR($I49/$H49,""))</f>
        <v/>
      </c>
      <c r="N49" s="27">
        <f>IF(COUNTA($A49:$J49)=0,"",IF(OR($A49="",$B49="",COUNT($C49)=0,$E49="",COUNT($F49:$I49)&lt;4,$J49=""),"Complete key fields",IF(AND(COUNT($D49)=1,$D49&lt;$C49),"Check dates",IF(OR($H49&gt;$G49,$I49&gt;$H49),"Check counts",IF(AND($J49="Active",$D49&lt;&gt;""),"Check status/end date",IF(AND($J49&lt;&gt;"Active",COUNT($D49)=0),"Add end date",IF(AND($J49="Active",COUNT(Assumptions!$B$5:$B$6)=2,$K49&gt;=Assumptions!$B$5,$G49&lt;=Assumptions!$B$6),"Review response","")))))))</f>
        <v/>
      </c>
    </row>
    <row r="50" ht="22" customHeight="1">
      <c r="A50" s="20" t="n"/>
      <c r="B50" s="20" t="n"/>
      <c r="C50" s="39" t="n"/>
      <c r="D50" s="39" t="n"/>
      <c r="E50" s="20" t="n"/>
      <c r="F50" s="40" t="n"/>
      <c r="G50" s="23" t="n"/>
      <c r="H50" s="23" t="n"/>
      <c r="I50" s="23" t="n"/>
      <c r="J50" s="24" t="n"/>
      <c r="K50" s="28">
        <f>IF(OR($A50="",COUNT($C50)=0),"",IF($J50="Active",MAX(0,TODAY()-$C50),IF(COUNT($D50)=0,"",MAX(0,$D50-$C50))))</f>
        <v/>
      </c>
      <c r="L50" s="42">
        <f>IF(OR($A50="",COUNT($G50:$H50)&lt;2,$G50=0),"",IFERROR($H50/$G50,""))</f>
        <v/>
      </c>
      <c r="M50" s="42">
        <f>IF(OR($A50="",COUNT($H50:$I50)&lt;2,$H50=0),"",IFERROR($I50/$H50,""))</f>
        <v/>
      </c>
      <c r="N50" s="30">
        <f>IF(COUNTA($A50:$J50)=0,"",IF(OR($A50="",$B50="",COUNT($C50)=0,$E50="",COUNT($F50:$I50)&lt;4,$J50=""),"Complete key fields",IF(AND(COUNT($D50)=1,$D50&lt;$C50),"Check dates",IF(OR($H50&gt;$G50,$I50&gt;$H50),"Check counts",IF(AND($J50="Active",$D50&lt;&gt;""),"Check status/end date",IF(AND($J50&lt;&gt;"Active",COUNT($D50)=0),"Add end date",IF(AND($J50="Active",COUNT(Assumptions!$B$5:$B$6)=2,$K50&gt;=Assumptions!$B$5,$G50&lt;=Assumptions!$B$6),"Review response","")))))))</f>
        <v/>
      </c>
    </row>
    <row r="51" ht="22" customHeight="1">
      <c r="A51" s="20" t="n"/>
      <c r="B51" s="20" t="n"/>
      <c r="C51" s="39" t="n"/>
      <c r="D51" s="39" t="n"/>
      <c r="E51" s="20" t="n"/>
      <c r="F51" s="40" t="n"/>
      <c r="G51" s="23" t="n"/>
      <c r="H51" s="23" t="n"/>
      <c r="I51" s="23" t="n"/>
      <c r="J51" s="24" t="n"/>
      <c r="K51" s="25">
        <f>IF(OR($A51="",COUNT($C51)=0),"",IF($J51="Active",MAX(0,TODAY()-$C51),IF(COUNT($D51)=0,"",MAX(0,$D51-$C51))))</f>
        <v/>
      </c>
      <c r="L51" s="41">
        <f>IF(OR($A51="",COUNT($G51:$H51)&lt;2,$G51=0),"",IFERROR($H51/$G51,""))</f>
        <v/>
      </c>
      <c r="M51" s="41">
        <f>IF(OR($A51="",COUNT($H51:$I51)&lt;2,$H51=0),"",IFERROR($I51/$H51,""))</f>
        <v/>
      </c>
      <c r="N51" s="27">
        <f>IF(COUNTA($A51:$J51)=0,"",IF(OR($A51="",$B51="",COUNT($C51)=0,$E51="",COUNT($F51:$I51)&lt;4,$J51=""),"Complete key fields",IF(AND(COUNT($D51)=1,$D51&lt;$C51),"Check dates",IF(OR($H51&gt;$G51,$I51&gt;$H51),"Check counts",IF(AND($J51="Active",$D51&lt;&gt;""),"Check status/end date",IF(AND($J51&lt;&gt;"Active",COUNT($D51)=0),"Add end date",IF(AND($J51="Active",COUNT(Assumptions!$B$5:$B$6)=2,$K51&gt;=Assumptions!$B$5,$G51&lt;=Assumptions!$B$6),"Review response","")))))))</f>
        <v/>
      </c>
    </row>
    <row r="52" ht="22" customHeight="1">
      <c r="A52" s="20" t="n"/>
      <c r="B52" s="20" t="n"/>
      <c r="C52" s="39" t="n"/>
      <c r="D52" s="39" t="n"/>
      <c r="E52" s="20" t="n"/>
      <c r="F52" s="40" t="n"/>
      <c r="G52" s="23" t="n"/>
      <c r="H52" s="23" t="n"/>
      <c r="I52" s="23" t="n"/>
      <c r="J52" s="24" t="n"/>
      <c r="K52" s="28">
        <f>IF(OR($A52="",COUNT($C52)=0),"",IF($J52="Active",MAX(0,TODAY()-$C52),IF(COUNT($D52)=0,"",MAX(0,$D52-$C52))))</f>
        <v/>
      </c>
      <c r="L52" s="42">
        <f>IF(OR($A52="",COUNT($G52:$H52)&lt;2,$G52=0),"",IFERROR($H52/$G52,""))</f>
        <v/>
      </c>
      <c r="M52" s="42">
        <f>IF(OR($A52="",COUNT($H52:$I52)&lt;2,$H52=0),"",IFERROR($I52/$H52,""))</f>
        <v/>
      </c>
      <c r="N52" s="30">
        <f>IF(COUNTA($A52:$J52)=0,"",IF(OR($A52="",$B52="",COUNT($C52)=0,$E52="",COUNT($F52:$I52)&lt;4,$J52=""),"Complete key fields",IF(AND(COUNT($D52)=1,$D52&lt;$C52),"Check dates",IF(OR($H52&gt;$G52,$I52&gt;$H52),"Check counts",IF(AND($J52="Active",$D52&lt;&gt;""),"Check status/end date",IF(AND($J52&lt;&gt;"Active",COUNT($D52)=0),"Add end date",IF(AND($J52="Active",COUNT(Assumptions!$B$5:$B$6)=2,$K52&gt;=Assumptions!$B$5,$G52&lt;=Assumptions!$B$6),"Review response","")))))))</f>
        <v/>
      </c>
    </row>
    <row r="53" ht="22" customHeight="1">
      <c r="A53" s="20" t="n"/>
      <c r="B53" s="20" t="n"/>
      <c r="C53" s="39" t="n"/>
      <c r="D53" s="39" t="n"/>
      <c r="E53" s="20" t="n"/>
      <c r="F53" s="40" t="n"/>
      <c r="G53" s="23" t="n"/>
      <c r="H53" s="23" t="n"/>
      <c r="I53" s="23" t="n"/>
      <c r="J53" s="24" t="n"/>
      <c r="K53" s="25">
        <f>IF(OR($A53="",COUNT($C53)=0),"",IF($J53="Active",MAX(0,TODAY()-$C53),IF(COUNT($D53)=0,"",MAX(0,$D53-$C53))))</f>
        <v/>
      </c>
      <c r="L53" s="41">
        <f>IF(OR($A53="",COUNT($G53:$H53)&lt;2,$G53=0),"",IFERROR($H53/$G53,""))</f>
        <v/>
      </c>
      <c r="M53" s="41">
        <f>IF(OR($A53="",COUNT($H53:$I53)&lt;2,$H53=0),"",IFERROR($I53/$H53,""))</f>
        <v/>
      </c>
      <c r="N53" s="27">
        <f>IF(COUNTA($A53:$J53)=0,"",IF(OR($A53="",$B53="",COUNT($C53)=0,$E53="",COUNT($F53:$I53)&lt;4,$J53=""),"Complete key fields",IF(AND(COUNT($D53)=1,$D53&lt;$C53),"Check dates",IF(OR($H53&gt;$G53,$I53&gt;$H53),"Check counts",IF(AND($J53="Active",$D53&lt;&gt;""),"Check status/end date",IF(AND($J53&lt;&gt;"Active",COUNT($D53)=0),"Add end date",IF(AND($J53="Active",COUNT(Assumptions!$B$5:$B$6)=2,$K53&gt;=Assumptions!$B$5,$G53&lt;=Assumptions!$B$6),"Review response","")))))))</f>
        <v/>
      </c>
    </row>
    <row r="54" ht="22" customHeight="1">
      <c r="A54" s="20" t="n"/>
      <c r="B54" s="20" t="n"/>
      <c r="C54" s="39" t="n"/>
      <c r="D54" s="39" t="n"/>
      <c r="E54" s="20" t="n"/>
      <c r="F54" s="40" t="n"/>
      <c r="G54" s="23" t="n"/>
      <c r="H54" s="23" t="n"/>
      <c r="I54" s="23" t="n"/>
      <c r="J54" s="24" t="n"/>
      <c r="K54" s="28">
        <f>IF(OR($A54="",COUNT($C54)=0),"",IF($J54="Active",MAX(0,TODAY()-$C54),IF(COUNT($D54)=0,"",MAX(0,$D54-$C54))))</f>
        <v/>
      </c>
      <c r="L54" s="42">
        <f>IF(OR($A54="",COUNT($G54:$H54)&lt;2,$G54=0),"",IFERROR($H54/$G54,""))</f>
        <v/>
      </c>
      <c r="M54" s="42">
        <f>IF(OR($A54="",COUNT($H54:$I54)&lt;2,$H54=0),"",IFERROR($I54/$H54,""))</f>
        <v/>
      </c>
      <c r="N54" s="30">
        <f>IF(COUNTA($A54:$J54)=0,"",IF(OR($A54="",$B54="",COUNT($C54)=0,$E54="",COUNT($F54:$I54)&lt;4,$J54=""),"Complete key fields",IF(AND(COUNT($D54)=1,$D54&lt;$C54),"Check dates",IF(OR($H54&gt;$G54,$I54&gt;$H54),"Check counts",IF(AND($J54="Active",$D54&lt;&gt;""),"Check status/end date",IF(AND($J54&lt;&gt;"Active",COUNT($D54)=0),"Add end date",IF(AND($J54="Active",COUNT(Assumptions!$B$5:$B$6)=2,$K54&gt;=Assumptions!$B$5,$G54&lt;=Assumptions!$B$6),"Review response","")))))))</f>
        <v/>
      </c>
    </row>
    <row r="55" ht="22" customHeight="1">
      <c r="A55" s="20" t="n"/>
      <c r="B55" s="20" t="n"/>
      <c r="C55" s="39" t="n"/>
      <c r="D55" s="39" t="n"/>
      <c r="E55" s="20" t="n"/>
      <c r="F55" s="40" t="n"/>
      <c r="G55" s="23" t="n"/>
      <c r="H55" s="23" t="n"/>
      <c r="I55" s="23" t="n"/>
      <c r="J55" s="24" t="n"/>
      <c r="K55" s="25">
        <f>IF(OR($A55="",COUNT($C55)=0),"",IF($J55="Active",MAX(0,TODAY()-$C55),IF(COUNT($D55)=0,"",MAX(0,$D55-$C55))))</f>
        <v/>
      </c>
      <c r="L55" s="41">
        <f>IF(OR($A55="",COUNT($G55:$H55)&lt;2,$G55=0),"",IFERROR($H55/$G55,""))</f>
        <v/>
      </c>
      <c r="M55" s="41">
        <f>IF(OR($A55="",COUNT($H55:$I55)&lt;2,$H55=0),"",IFERROR($I55/$H55,""))</f>
        <v/>
      </c>
      <c r="N55" s="27">
        <f>IF(COUNTA($A55:$J55)=0,"",IF(OR($A55="",$B55="",COUNT($C55)=0,$E55="",COUNT($F55:$I55)&lt;4,$J55=""),"Complete key fields",IF(AND(COUNT($D55)=1,$D55&lt;$C55),"Check dates",IF(OR($H55&gt;$G55,$I55&gt;$H55),"Check counts",IF(AND($J55="Active",$D55&lt;&gt;""),"Check status/end date",IF(AND($J55&lt;&gt;"Active",COUNT($D55)=0),"Add end date",IF(AND($J55="Active",COUNT(Assumptions!$B$5:$B$6)=2,$K55&gt;=Assumptions!$B$5,$G55&lt;=Assumptions!$B$6),"Review response","")))))))</f>
        <v/>
      </c>
    </row>
    <row r="56" ht="22" customHeight="1">
      <c r="A56" s="20" t="n"/>
      <c r="B56" s="20" t="n"/>
      <c r="C56" s="39" t="n"/>
      <c r="D56" s="39" t="n"/>
      <c r="E56" s="20" t="n"/>
      <c r="F56" s="40" t="n"/>
      <c r="G56" s="23" t="n"/>
      <c r="H56" s="23" t="n"/>
      <c r="I56" s="23" t="n"/>
      <c r="J56" s="24" t="n"/>
      <c r="K56" s="28">
        <f>IF(OR($A56="",COUNT($C56)=0),"",IF($J56="Active",MAX(0,TODAY()-$C56),IF(COUNT($D56)=0,"",MAX(0,$D56-$C56))))</f>
        <v/>
      </c>
      <c r="L56" s="42">
        <f>IF(OR($A56="",COUNT($G56:$H56)&lt;2,$G56=0),"",IFERROR($H56/$G56,""))</f>
        <v/>
      </c>
      <c r="M56" s="42">
        <f>IF(OR($A56="",COUNT($H56:$I56)&lt;2,$H56=0),"",IFERROR($I56/$H56,""))</f>
        <v/>
      </c>
      <c r="N56" s="30">
        <f>IF(COUNTA($A56:$J56)=0,"",IF(OR($A56="",$B56="",COUNT($C56)=0,$E56="",COUNT($F56:$I56)&lt;4,$J56=""),"Complete key fields",IF(AND(COUNT($D56)=1,$D56&lt;$C56),"Check dates",IF(OR($H56&gt;$G56,$I56&gt;$H56),"Check counts",IF(AND($J56="Active",$D56&lt;&gt;""),"Check status/end date",IF(AND($J56&lt;&gt;"Active",COUNT($D56)=0),"Add end date",IF(AND($J56="Active",COUNT(Assumptions!$B$5:$B$6)=2,$K56&gt;=Assumptions!$B$5,$G56&lt;=Assumptions!$B$6),"Review response","")))))))</f>
        <v/>
      </c>
    </row>
    <row r="57" ht="22" customHeight="1">
      <c r="A57" s="20" t="n"/>
      <c r="B57" s="20" t="n"/>
      <c r="C57" s="39" t="n"/>
      <c r="D57" s="39" t="n"/>
      <c r="E57" s="20" t="n"/>
      <c r="F57" s="40" t="n"/>
      <c r="G57" s="23" t="n"/>
      <c r="H57" s="23" t="n"/>
      <c r="I57" s="23" t="n"/>
      <c r="J57" s="24" t="n"/>
      <c r="K57" s="25">
        <f>IF(OR($A57="",COUNT($C57)=0),"",IF($J57="Active",MAX(0,TODAY()-$C57),IF(COUNT($D57)=0,"",MAX(0,$D57-$C57))))</f>
        <v/>
      </c>
      <c r="L57" s="41">
        <f>IF(OR($A57="",COUNT($G57:$H57)&lt;2,$G57=0),"",IFERROR($H57/$G57,""))</f>
        <v/>
      </c>
      <c r="M57" s="41">
        <f>IF(OR($A57="",COUNT($H57:$I57)&lt;2,$H57=0),"",IFERROR($I57/$H57,""))</f>
        <v/>
      </c>
      <c r="N57" s="27">
        <f>IF(COUNTA($A57:$J57)=0,"",IF(OR($A57="",$B57="",COUNT($C57)=0,$E57="",COUNT($F57:$I57)&lt;4,$J57=""),"Complete key fields",IF(AND(COUNT($D57)=1,$D57&lt;$C57),"Check dates",IF(OR($H57&gt;$G57,$I57&gt;$H57),"Check counts",IF(AND($J57="Active",$D57&lt;&gt;""),"Check status/end date",IF(AND($J57&lt;&gt;"Active",COUNT($D57)=0),"Add end date",IF(AND($J57="Active",COUNT(Assumptions!$B$5:$B$6)=2,$K57&gt;=Assumptions!$B$5,$G57&lt;=Assumptions!$B$6),"Review response","")))))))</f>
        <v/>
      </c>
    </row>
    <row r="58" ht="22" customHeight="1">
      <c r="A58" s="20" t="n"/>
      <c r="B58" s="20" t="n"/>
      <c r="C58" s="39" t="n"/>
      <c r="D58" s="39" t="n"/>
      <c r="E58" s="20" t="n"/>
      <c r="F58" s="40" t="n"/>
      <c r="G58" s="23" t="n"/>
      <c r="H58" s="23" t="n"/>
      <c r="I58" s="23" t="n"/>
      <c r="J58" s="24" t="n"/>
      <c r="K58" s="28">
        <f>IF(OR($A58="",COUNT($C58)=0),"",IF($J58="Active",MAX(0,TODAY()-$C58),IF(COUNT($D58)=0,"",MAX(0,$D58-$C58))))</f>
        <v/>
      </c>
      <c r="L58" s="42">
        <f>IF(OR($A58="",COUNT($G58:$H58)&lt;2,$G58=0),"",IFERROR($H58/$G58,""))</f>
        <v/>
      </c>
      <c r="M58" s="42">
        <f>IF(OR($A58="",COUNT($H58:$I58)&lt;2,$H58=0),"",IFERROR($I58/$H58,""))</f>
        <v/>
      </c>
      <c r="N58" s="30">
        <f>IF(COUNTA($A58:$J58)=0,"",IF(OR($A58="",$B58="",COUNT($C58)=0,$E58="",COUNT($F58:$I58)&lt;4,$J58=""),"Complete key fields",IF(AND(COUNT($D58)=1,$D58&lt;$C58),"Check dates",IF(OR($H58&gt;$G58,$I58&gt;$H58),"Check counts",IF(AND($J58="Active",$D58&lt;&gt;""),"Check status/end date",IF(AND($J58&lt;&gt;"Active",COUNT($D58)=0),"Add end date",IF(AND($J58="Active",COUNT(Assumptions!$B$5:$B$6)=2,$K58&gt;=Assumptions!$B$5,$G58&lt;=Assumptions!$B$6),"Review response","")))))))</f>
        <v/>
      </c>
    </row>
    <row r="59" ht="22" customHeight="1">
      <c r="A59" s="20" t="n"/>
      <c r="B59" s="20" t="n"/>
      <c r="C59" s="39" t="n"/>
      <c r="D59" s="39" t="n"/>
      <c r="E59" s="20" t="n"/>
      <c r="F59" s="40" t="n"/>
      <c r="G59" s="23" t="n"/>
      <c r="H59" s="23" t="n"/>
      <c r="I59" s="23" t="n"/>
      <c r="J59" s="24" t="n"/>
      <c r="K59" s="25">
        <f>IF(OR($A59="",COUNT($C59)=0),"",IF($J59="Active",MAX(0,TODAY()-$C59),IF(COUNT($D59)=0,"",MAX(0,$D59-$C59))))</f>
        <v/>
      </c>
      <c r="L59" s="41">
        <f>IF(OR($A59="",COUNT($G59:$H59)&lt;2,$G59=0),"",IFERROR($H59/$G59,""))</f>
        <v/>
      </c>
      <c r="M59" s="41">
        <f>IF(OR($A59="",COUNT($H59:$I59)&lt;2,$H59=0),"",IFERROR($I59/$H59,""))</f>
        <v/>
      </c>
      <c r="N59" s="27">
        <f>IF(COUNTA($A59:$J59)=0,"",IF(OR($A59="",$B59="",COUNT($C59)=0,$E59="",COUNT($F59:$I59)&lt;4,$J59=""),"Complete key fields",IF(AND(COUNT($D59)=1,$D59&lt;$C59),"Check dates",IF(OR($H59&gt;$G59,$I59&gt;$H59),"Check counts",IF(AND($J59="Active",$D59&lt;&gt;""),"Check status/end date",IF(AND($J59&lt;&gt;"Active",COUNT($D59)=0),"Add end date",IF(AND($J59="Active",COUNT(Assumptions!$B$5:$B$6)=2,$K59&gt;=Assumptions!$B$5,$G59&lt;=Assumptions!$B$6),"Review response","")))))))</f>
        <v/>
      </c>
    </row>
    <row r="60" ht="22" customHeight="1">
      <c r="A60" s="20" t="n"/>
      <c r="B60" s="20" t="n"/>
      <c r="C60" s="39" t="n"/>
      <c r="D60" s="39" t="n"/>
      <c r="E60" s="20" t="n"/>
      <c r="F60" s="40" t="n"/>
      <c r="G60" s="23" t="n"/>
      <c r="H60" s="23" t="n"/>
      <c r="I60" s="23" t="n"/>
      <c r="J60" s="24" t="n"/>
      <c r="K60" s="28">
        <f>IF(OR($A60="",COUNT($C60)=0),"",IF($J60="Active",MAX(0,TODAY()-$C60),IF(COUNT($D60)=0,"",MAX(0,$D60-$C60))))</f>
        <v/>
      </c>
      <c r="L60" s="42">
        <f>IF(OR($A60="",COUNT($G60:$H60)&lt;2,$G60=0),"",IFERROR($H60/$G60,""))</f>
        <v/>
      </c>
      <c r="M60" s="42">
        <f>IF(OR($A60="",COUNT($H60:$I60)&lt;2,$H60=0),"",IFERROR($I60/$H60,""))</f>
        <v/>
      </c>
      <c r="N60" s="30">
        <f>IF(COUNTA($A60:$J60)=0,"",IF(OR($A60="",$B60="",COUNT($C60)=0,$E60="",COUNT($F60:$I60)&lt;4,$J60=""),"Complete key fields",IF(AND(COUNT($D60)=1,$D60&lt;$C60),"Check dates",IF(OR($H60&gt;$G60,$I60&gt;$H60),"Check counts",IF(AND($J60="Active",$D60&lt;&gt;""),"Check status/end date",IF(AND($J60&lt;&gt;"Active",COUNT($D60)=0),"Add end date",IF(AND($J60="Active",COUNT(Assumptions!$B$5:$B$6)=2,$K60&gt;=Assumptions!$B$5,$G60&lt;=Assumptions!$B$6),"Review response","")))))))</f>
        <v/>
      </c>
    </row>
    <row r="61" ht="22" customHeight="1">
      <c r="A61" s="20" t="n"/>
      <c r="B61" s="20" t="n"/>
      <c r="C61" s="39" t="n"/>
      <c r="D61" s="39" t="n"/>
      <c r="E61" s="20" t="n"/>
      <c r="F61" s="40" t="n"/>
      <c r="G61" s="23" t="n"/>
      <c r="H61" s="23" t="n"/>
      <c r="I61" s="23" t="n"/>
      <c r="J61" s="24" t="n"/>
      <c r="K61" s="25">
        <f>IF(OR($A61="",COUNT($C61)=0),"",IF($J61="Active",MAX(0,TODAY()-$C61),IF(COUNT($D61)=0,"",MAX(0,$D61-$C61))))</f>
        <v/>
      </c>
      <c r="L61" s="41">
        <f>IF(OR($A61="",COUNT($G61:$H61)&lt;2,$G61=0),"",IFERROR($H61/$G61,""))</f>
        <v/>
      </c>
      <c r="M61" s="41">
        <f>IF(OR($A61="",COUNT($H61:$I61)&lt;2,$H61=0),"",IFERROR($I61/$H61,""))</f>
        <v/>
      </c>
      <c r="N61" s="27">
        <f>IF(COUNTA($A61:$J61)=0,"",IF(OR($A61="",$B61="",COUNT($C61)=0,$E61="",COUNT($F61:$I61)&lt;4,$J61=""),"Complete key fields",IF(AND(COUNT($D61)=1,$D61&lt;$C61),"Check dates",IF(OR($H61&gt;$G61,$I61&gt;$H61),"Check counts",IF(AND($J61="Active",$D61&lt;&gt;""),"Check status/end date",IF(AND($J61&lt;&gt;"Active",COUNT($D61)=0),"Add end date",IF(AND($J61="Active",COUNT(Assumptions!$B$5:$B$6)=2,$K61&gt;=Assumptions!$B$5,$G61&lt;=Assumptions!$B$6),"Review response","")))))))</f>
        <v/>
      </c>
    </row>
    <row r="62" ht="22" customHeight="1">
      <c r="A62" s="20" t="n"/>
      <c r="B62" s="20" t="n"/>
      <c r="C62" s="39" t="n"/>
      <c r="D62" s="39" t="n"/>
      <c r="E62" s="20" t="n"/>
      <c r="F62" s="40" t="n"/>
      <c r="G62" s="23" t="n"/>
      <c r="H62" s="23" t="n"/>
      <c r="I62" s="23" t="n"/>
      <c r="J62" s="24" t="n"/>
      <c r="K62" s="28">
        <f>IF(OR($A62="",COUNT($C62)=0),"",IF($J62="Active",MAX(0,TODAY()-$C62),IF(COUNT($D62)=0,"",MAX(0,$D62-$C62))))</f>
        <v/>
      </c>
      <c r="L62" s="42">
        <f>IF(OR($A62="",COUNT($G62:$H62)&lt;2,$G62=0),"",IFERROR($H62/$G62,""))</f>
        <v/>
      </c>
      <c r="M62" s="42">
        <f>IF(OR($A62="",COUNT($H62:$I62)&lt;2,$H62=0),"",IFERROR($I62/$H62,""))</f>
        <v/>
      </c>
      <c r="N62" s="30">
        <f>IF(COUNTA($A62:$J62)=0,"",IF(OR($A62="",$B62="",COUNT($C62)=0,$E62="",COUNT($F62:$I62)&lt;4,$J62=""),"Complete key fields",IF(AND(COUNT($D62)=1,$D62&lt;$C62),"Check dates",IF(OR($H62&gt;$G62,$I62&gt;$H62),"Check counts",IF(AND($J62="Active",$D62&lt;&gt;""),"Check status/end date",IF(AND($J62&lt;&gt;"Active",COUNT($D62)=0),"Add end date",IF(AND($J62="Active",COUNT(Assumptions!$B$5:$B$6)=2,$K62&gt;=Assumptions!$B$5,$G62&lt;=Assumptions!$B$6),"Review response","")))))))</f>
        <v/>
      </c>
    </row>
    <row r="63" ht="22" customHeight="1">
      <c r="A63" s="20" t="n"/>
      <c r="B63" s="20" t="n"/>
      <c r="C63" s="39" t="n"/>
      <c r="D63" s="39" t="n"/>
      <c r="E63" s="20" t="n"/>
      <c r="F63" s="40" t="n"/>
      <c r="G63" s="23" t="n"/>
      <c r="H63" s="23" t="n"/>
      <c r="I63" s="23" t="n"/>
      <c r="J63" s="24" t="n"/>
      <c r="K63" s="25">
        <f>IF(OR($A63="",COUNT($C63)=0),"",IF($J63="Active",MAX(0,TODAY()-$C63),IF(COUNT($D63)=0,"",MAX(0,$D63-$C63))))</f>
        <v/>
      </c>
      <c r="L63" s="41">
        <f>IF(OR($A63="",COUNT($G63:$H63)&lt;2,$G63=0),"",IFERROR($H63/$G63,""))</f>
        <v/>
      </c>
      <c r="M63" s="41">
        <f>IF(OR($A63="",COUNT($H63:$I63)&lt;2,$H63=0),"",IFERROR($I63/$H63,""))</f>
        <v/>
      </c>
      <c r="N63" s="27">
        <f>IF(COUNTA($A63:$J63)=0,"",IF(OR($A63="",$B63="",COUNT($C63)=0,$E63="",COUNT($F63:$I63)&lt;4,$J63=""),"Complete key fields",IF(AND(COUNT($D63)=1,$D63&lt;$C63),"Check dates",IF(OR($H63&gt;$G63,$I63&gt;$H63),"Check counts",IF(AND($J63="Active",$D63&lt;&gt;""),"Check status/end date",IF(AND($J63&lt;&gt;"Active",COUNT($D63)=0),"Add end date",IF(AND($J63="Active",COUNT(Assumptions!$B$5:$B$6)=2,$K63&gt;=Assumptions!$B$5,$G63&lt;=Assumptions!$B$6),"Review response","")))))))</f>
        <v/>
      </c>
    </row>
    <row r="64" ht="22" customHeight="1">
      <c r="A64" s="20" t="n"/>
      <c r="B64" s="20" t="n"/>
      <c r="C64" s="39" t="n"/>
      <c r="D64" s="39" t="n"/>
      <c r="E64" s="20" t="n"/>
      <c r="F64" s="40" t="n"/>
      <c r="G64" s="23" t="n"/>
      <c r="H64" s="23" t="n"/>
      <c r="I64" s="23" t="n"/>
      <c r="J64" s="24" t="n"/>
      <c r="K64" s="28">
        <f>IF(OR($A64="",COUNT($C64)=0),"",IF($J64="Active",MAX(0,TODAY()-$C64),IF(COUNT($D64)=0,"",MAX(0,$D64-$C64))))</f>
        <v/>
      </c>
      <c r="L64" s="42">
        <f>IF(OR($A64="",COUNT($G64:$H64)&lt;2,$G64=0),"",IFERROR($H64/$G64,""))</f>
        <v/>
      </c>
      <c r="M64" s="42">
        <f>IF(OR($A64="",COUNT($H64:$I64)&lt;2,$H64=0),"",IFERROR($I64/$H64,""))</f>
        <v/>
      </c>
      <c r="N64" s="30">
        <f>IF(COUNTA($A64:$J64)=0,"",IF(OR($A64="",$B64="",COUNT($C64)=0,$E64="",COUNT($F64:$I64)&lt;4,$J64=""),"Complete key fields",IF(AND(COUNT($D64)=1,$D64&lt;$C64),"Check dates",IF(OR($H64&gt;$G64,$I64&gt;$H64),"Check counts",IF(AND($J64="Active",$D64&lt;&gt;""),"Check status/end date",IF(AND($J64&lt;&gt;"Active",COUNT($D64)=0),"Add end date",IF(AND($J64="Active",COUNT(Assumptions!$B$5:$B$6)=2,$K64&gt;=Assumptions!$B$5,$G64&lt;=Assumptions!$B$6),"Review response","")))))))</f>
        <v/>
      </c>
    </row>
    <row r="65" ht="22" customHeight="1">
      <c r="A65" s="20" t="n"/>
      <c r="B65" s="20" t="n"/>
      <c r="C65" s="39" t="n"/>
      <c r="D65" s="39" t="n"/>
      <c r="E65" s="20" t="n"/>
      <c r="F65" s="40" t="n"/>
      <c r="G65" s="23" t="n"/>
      <c r="H65" s="23" t="n"/>
      <c r="I65" s="23" t="n"/>
      <c r="J65" s="24" t="n"/>
      <c r="K65" s="25">
        <f>IF(OR($A65="",COUNT($C65)=0),"",IF($J65="Active",MAX(0,TODAY()-$C65),IF(COUNT($D65)=0,"",MAX(0,$D65-$C65))))</f>
        <v/>
      </c>
      <c r="L65" s="41">
        <f>IF(OR($A65="",COUNT($G65:$H65)&lt;2,$G65=0),"",IFERROR($H65/$G65,""))</f>
        <v/>
      </c>
      <c r="M65" s="41">
        <f>IF(OR($A65="",COUNT($H65:$I65)&lt;2,$H65=0),"",IFERROR($I65/$H65,""))</f>
        <v/>
      </c>
      <c r="N65" s="27">
        <f>IF(COUNTA($A65:$J65)=0,"",IF(OR($A65="",$B65="",COUNT($C65)=0,$E65="",COUNT($F65:$I65)&lt;4,$J65=""),"Complete key fields",IF(AND(COUNT($D65)=1,$D65&lt;$C65),"Check dates",IF(OR($H65&gt;$G65,$I65&gt;$H65),"Check counts",IF(AND($J65="Active",$D65&lt;&gt;""),"Check status/end date",IF(AND($J65&lt;&gt;"Active",COUNT($D65)=0),"Add end date",IF(AND($J65="Active",COUNT(Assumptions!$B$5:$B$6)=2,$K65&gt;=Assumptions!$B$5,$G65&lt;=Assumptions!$B$6),"Review response","")))))))</f>
        <v/>
      </c>
    </row>
    <row r="66" ht="22" customHeight="1">
      <c r="A66" s="20" t="n"/>
      <c r="B66" s="20" t="n"/>
      <c r="C66" s="39" t="n"/>
      <c r="D66" s="39" t="n"/>
      <c r="E66" s="20" t="n"/>
      <c r="F66" s="40" t="n"/>
      <c r="G66" s="23" t="n"/>
      <c r="H66" s="23" t="n"/>
      <c r="I66" s="23" t="n"/>
      <c r="J66" s="24" t="n"/>
      <c r="K66" s="28">
        <f>IF(OR($A66="",COUNT($C66)=0),"",IF($J66="Active",MAX(0,TODAY()-$C66),IF(COUNT($D66)=0,"",MAX(0,$D66-$C66))))</f>
        <v/>
      </c>
      <c r="L66" s="42">
        <f>IF(OR($A66="",COUNT($G66:$H66)&lt;2,$G66=0),"",IFERROR($H66/$G66,""))</f>
        <v/>
      </c>
      <c r="M66" s="42">
        <f>IF(OR($A66="",COUNT($H66:$I66)&lt;2,$H66=0),"",IFERROR($I66/$H66,""))</f>
        <v/>
      </c>
      <c r="N66" s="30">
        <f>IF(COUNTA($A66:$J66)=0,"",IF(OR($A66="",$B66="",COUNT($C66)=0,$E66="",COUNT($F66:$I66)&lt;4,$J66=""),"Complete key fields",IF(AND(COUNT($D66)=1,$D66&lt;$C66),"Check dates",IF(OR($H66&gt;$G66,$I66&gt;$H66),"Check counts",IF(AND($J66="Active",$D66&lt;&gt;""),"Check status/end date",IF(AND($J66&lt;&gt;"Active",COUNT($D66)=0),"Add end date",IF(AND($J66="Active",COUNT(Assumptions!$B$5:$B$6)=2,$K66&gt;=Assumptions!$B$5,$G66&lt;=Assumptions!$B$6),"Review response","")))))))</f>
        <v/>
      </c>
    </row>
    <row r="67" ht="22" customHeight="1">
      <c r="A67" s="20" t="n"/>
      <c r="B67" s="20" t="n"/>
      <c r="C67" s="39" t="n"/>
      <c r="D67" s="39" t="n"/>
      <c r="E67" s="20" t="n"/>
      <c r="F67" s="40" t="n"/>
      <c r="G67" s="23" t="n"/>
      <c r="H67" s="23" t="n"/>
      <c r="I67" s="23" t="n"/>
      <c r="J67" s="24" t="n"/>
      <c r="K67" s="25">
        <f>IF(OR($A67="",COUNT($C67)=0),"",IF($J67="Active",MAX(0,TODAY()-$C67),IF(COUNT($D67)=0,"",MAX(0,$D67-$C67))))</f>
        <v/>
      </c>
      <c r="L67" s="41">
        <f>IF(OR($A67="",COUNT($G67:$H67)&lt;2,$G67=0),"",IFERROR($H67/$G67,""))</f>
        <v/>
      </c>
      <c r="M67" s="41">
        <f>IF(OR($A67="",COUNT($H67:$I67)&lt;2,$H67=0),"",IFERROR($I67/$H67,""))</f>
        <v/>
      </c>
      <c r="N67" s="27">
        <f>IF(COUNTA($A67:$J67)=0,"",IF(OR($A67="",$B67="",COUNT($C67)=0,$E67="",COUNT($F67:$I67)&lt;4,$J67=""),"Complete key fields",IF(AND(COUNT($D67)=1,$D67&lt;$C67),"Check dates",IF(OR($H67&gt;$G67,$I67&gt;$H67),"Check counts",IF(AND($J67="Active",$D67&lt;&gt;""),"Check status/end date",IF(AND($J67&lt;&gt;"Active",COUNT($D67)=0),"Add end date",IF(AND($J67="Active",COUNT(Assumptions!$B$5:$B$6)=2,$K67&gt;=Assumptions!$B$5,$G67&lt;=Assumptions!$B$6),"Review response","")))))))</f>
        <v/>
      </c>
    </row>
    <row r="68" ht="22" customHeight="1">
      <c r="A68" s="20" t="n"/>
      <c r="B68" s="20" t="n"/>
      <c r="C68" s="39" t="n"/>
      <c r="D68" s="39" t="n"/>
      <c r="E68" s="20" t="n"/>
      <c r="F68" s="40" t="n"/>
      <c r="G68" s="23" t="n"/>
      <c r="H68" s="23" t="n"/>
      <c r="I68" s="23" t="n"/>
      <c r="J68" s="24" t="n"/>
      <c r="K68" s="28">
        <f>IF(OR($A68="",COUNT($C68)=0),"",IF($J68="Active",MAX(0,TODAY()-$C68),IF(COUNT($D68)=0,"",MAX(0,$D68-$C68))))</f>
        <v/>
      </c>
      <c r="L68" s="42">
        <f>IF(OR($A68="",COUNT($G68:$H68)&lt;2,$G68=0),"",IFERROR($H68/$G68,""))</f>
        <v/>
      </c>
      <c r="M68" s="42">
        <f>IF(OR($A68="",COUNT($H68:$I68)&lt;2,$H68=0),"",IFERROR($I68/$H68,""))</f>
        <v/>
      </c>
      <c r="N68" s="30">
        <f>IF(COUNTA($A68:$J68)=0,"",IF(OR($A68="",$B68="",COUNT($C68)=0,$E68="",COUNT($F68:$I68)&lt;4,$J68=""),"Complete key fields",IF(AND(COUNT($D68)=1,$D68&lt;$C68),"Check dates",IF(OR($H68&gt;$G68,$I68&gt;$H68),"Check counts",IF(AND($J68="Active",$D68&lt;&gt;""),"Check status/end date",IF(AND($J68&lt;&gt;"Active",COUNT($D68)=0),"Add end date",IF(AND($J68="Active",COUNT(Assumptions!$B$5:$B$6)=2,$K68&gt;=Assumptions!$B$5,$G68&lt;=Assumptions!$B$6),"Review response","")))))))</f>
        <v/>
      </c>
    </row>
    <row r="69" ht="22" customHeight="1">
      <c r="A69" s="20" t="n"/>
      <c r="B69" s="20" t="n"/>
      <c r="C69" s="39" t="n"/>
      <c r="D69" s="39" t="n"/>
      <c r="E69" s="20" t="n"/>
      <c r="F69" s="40" t="n"/>
      <c r="G69" s="23" t="n"/>
      <c r="H69" s="23" t="n"/>
      <c r="I69" s="23" t="n"/>
      <c r="J69" s="24" t="n"/>
      <c r="K69" s="25">
        <f>IF(OR($A69="",COUNT($C69)=0),"",IF($J69="Active",MAX(0,TODAY()-$C69),IF(COUNT($D69)=0,"",MAX(0,$D69-$C69))))</f>
        <v/>
      </c>
      <c r="L69" s="41">
        <f>IF(OR($A69="",COUNT($G69:$H69)&lt;2,$G69=0),"",IFERROR($H69/$G69,""))</f>
        <v/>
      </c>
      <c r="M69" s="41">
        <f>IF(OR($A69="",COUNT($H69:$I69)&lt;2,$H69=0),"",IFERROR($I69/$H69,""))</f>
        <v/>
      </c>
      <c r="N69" s="27">
        <f>IF(COUNTA($A69:$J69)=0,"",IF(OR($A69="",$B69="",COUNT($C69)=0,$E69="",COUNT($F69:$I69)&lt;4,$J69=""),"Complete key fields",IF(AND(COUNT($D69)=1,$D69&lt;$C69),"Check dates",IF(OR($H69&gt;$G69,$I69&gt;$H69),"Check counts",IF(AND($J69="Active",$D69&lt;&gt;""),"Check status/end date",IF(AND($J69&lt;&gt;"Active",COUNT($D69)=0),"Add end date",IF(AND($J69="Active",COUNT(Assumptions!$B$5:$B$6)=2,$K69&gt;=Assumptions!$B$5,$G69&lt;=Assumptions!$B$6),"Review response","")))))))</f>
        <v/>
      </c>
    </row>
    <row r="70" ht="22" customHeight="1">
      <c r="A70" s="20" t="n"/>
      <c r="B70" s="20" t="n"/>
      <c r="C70" s="39" t="n"/>
      <c r="D70" s="39" t="n"/>
      <c r="E70" s="20" t="n"/>
      <c r="F70" s="40" t="n"/>
      <c r="G70" s="23" t="n"/>
      <c r="H70" s="23" t="n"/>
      <c r="I70" s="23" t="n"/>
      <c r="J70" s="24" t="n"/>
      <c r="K70" s="28">
        <f>IF(OR($A70="",COUNT($C70)=0),"",IF($J70="Active",MAX(0,TODAY()-$C70),IF(COUNT($D70)=0,"",MAX(0,$D70-$C70))))</f>
        <v/>
      </c>
      <c r="L70" s="42">
        <f>IF(OR($A70="",COUNT($G70:$H70)&lt;2,$G70=0),"",IFERROR($H70/$G70,""))</f>
        <v/>
      </c>
      <c r="M70" s="42">
        <f>IF(OR($A70="",COUNT($H70:$I70)&lt;2,$H70=0),"",IFERROR($I70/$H70,""))</f>
        <v/>
      </c>
      <c r="N70" s="30">
        <f>IF(COUNTA($A70:$J70)=0,"",IF(OR($A70="",$B70="",COUNT($C70)=0,$E70="",COUNT($F70:$I70)&lt;4,$J70=""),"Complete key fields",IF(AND(COUNT($D70)=1,$D70&lt;$C70),"Check dates",IF(OR($H70&gt;$G70,$I70&gt;$H70),"Check counts",IF(AND($J70="Active",$D70&lt;&gt;""),"Check status/end date",IF(AND($J70&lt;&gt;"Active",COUNT($D70)=0),"Add end date",IF(AND($J70="Active",COUNT(Assumptions!$B$5:$B$6)=2,$K70&gt;=Assumptions!$B$5,$G70&lt;=Assumptions!$B$6),"Review response","")))))))</f>
        <v/>
      </c>
    </row>
    <row r="71" ht="22" customHeight="1">
      <c r="A71" s="20" t="n"/>
      <c r="B71" s="20" t="n"/>
      <c r="C71" s="39" t="n"/>
      <c r="D71" s="39" t="n"/>
      <c r="E71" s="20" t="n"/>
      <c r="F71" s="40" t="n"/>
      <c r="G71" s="23" t="n"/>
      <c r="H71" s="23" t="n"/>
      <c r="I71" s="23" t="n"/>
      <c r="J71" s="24" t="n"/>
      <c r="K71" s="25">
        <f>IF(OR($A71="",COUNT($C71)=0),"",IF($J71="Active",MAX(0,TODAY()-$C71),IF(COUNT($D71)=0,"",MAX(0,$D71-$C71))))</f>
        <v/>
      </c>
      <c r="L71" s="41">
        <f>IF(OR($A71="",COUNT($G71:$H71)&lt;2,$G71=0),"",IFERROR($H71/$G71,""))</f>
        <v/>
      </c>
      <c r="M71" s="41">
        <f>IF(OR($A71="",COUNT($H71:$I71)&lt;2,$H71=0),"",IFERROR($I71/$H71,""))</f>
        <v/>
      </c>
      <c r="N71" s="27">
        <f>IF(COUNTA($A71:$J71)=0,"",IF(OR($A71="",$B71="",COUNT($C71)=0,$E71="",COUNT($F71:$I71)&lt;4,$J71=""),"Complete key fields",IF(AND(COUNT($D71)=1,$D71&lt;$C71),"Check dates",IF(OR($H71&gt;$G71,$I71&gt;$H71),"Check counts",IF(AND($J71="Active",$D71&lt;&gt;""),"Check status/end date",IF(AND($J71&lt;&gt;"Active",COUNT($D71)=0),"Add end date",IF(AND($J71="Active",COUNT(Assumptions!$B$5:$B$6)=2,$K71&gt;=Assumptions!$B$5,$G71&lt;=Assumptions!$B$6),"Review response","")))))))</f>
        <v/>
      </c>
    </row>
    <row r="72" ht="22" customHeight="1">
      <c r="A72" s="20" t="n"/>
      <c r="B72" s="20" t="n"/>
      <c r="C72" s="39" t="n"/>
      <c r="D72" s="39" t="n"/>
      <c r="E72" s="20" t="n"/>
      <c r="F72" s="40" t="n"/>
      <c r="G72" s="23" t="n"/>
      <c r="H72" s="23" t="n"/>
      <c r="I72" s="23" t="n"/>
      <c r="J72" s="24" t="n"/>
      <c r="K72" s="28">
        <f>IF(OR($A72="",COUNT($C72)=0),"",IF($J72="Active",MAX(0,TODAY()-$C72),IF(COUNT($D72)=0,"",MAX(0,$D72-$C72))))</f>
        <v/>
      </c>
      <c r="L72" s="42">
        <f>IF(OR($A72="",COUNT($G72:$H72)&lt;2,$G72=0),"",IFERROR($H72/$G72,""))</f>
        <v/>
      </c>
      <c r="M72" s="42">
        <f>IF(OR($A72="",COUNT($H72:$I72)&lt;2,$H72=0),"",IFERROR($I72/$H72,""))</f>
        <v/>
      </c>
      <c r="N72" s="30">
        <f>IF(COUNTA($A72:$J72)=0,"",IF(OR($A72="",$B72="",COUNT($C72)=0,$E72="",COUNT($F72:$I72)&lt;4,$J72=""),"Complete key fields",IF(AND(COUNT($D72)=1,$D72&lt;$C72),"Check dates",IF(OR($H72&gt;$G72,$I72&gt;$H72),"Check counts",IF(AND($J72="Active",$D72&lt;&gt;""),"Check status/end date",IF(AND($J72&lt;&gt;"Active",COUNT($D72)=0),"Add end date",IF(AND($J72="Active",COUNT(Assumptions!$B$5:$B$6)=2,$K72&gt;=Assumptions!$B$5,$G72&lt;=Assumptions!$B$6),"Review response","")))))))</f>
        <v/>
      </c>
    </row>
    <row r="73" ht="22" customHeight="1">
      <c r="A73" s="20" t="n"/>
      <c r="B73" s="20" t="n"/>
      <c r="C73" s="39" t="n"/>
      <c r="D73" s="39" t="n"/>
      <c r="E73" s="20" t="n"/>
      <c r="F73" s="40" t="n"/>
      <c r="G73" s="23" t="n"/>
      <c r="H73" s="23" t="n"/>
      <c r="I73" s="23" t="n"/>
      <c r="J73" s="24" t="n"/>
      <c r="K73" s="25">
        <f>IF(OR($A73="",COUNT($C73)=0),"",IF($J73="Active",MAX(0,TODAY()-$C73),IF(COUNT($D73)=0,"",MAX(0,$D73-$C73))))</f>
        <v/>
      </c>
      <c r="L73" s="41">
        <f>IF(OR($A73="",COUNT($G73:$H73)&lt;2,$G73=0),"",IFERROR($H73/$G73,""))</f>
        <v/>
      </c>
      <c r="M73" s="41">
        <f>IF(OR($A73="",COUNT($H73:$I73)&lt;2,$H73=0),"",IFERROR($I73/$H73,""))</f>
        <v/>
      </c>
      <c r="N73" s="27">
        <f>IF(COUNTA($A73:$J73)=0,"",IF(OR($A73="",$B73="",COUNT($C73)=0,$E73="",COUNT($F73:$I73)&lt;4,$J73=""),"Complete key fields",IF(AND(COUNT($D73)=1,$D73&lt;$C73),"Check dates",IF(OR($H73&gt;$G73,$I73&gt;$H73),"Check counts",IF(AND($J73="Active",$D73&lt;&gt;""),"Check status/end date",IF(AND($J73&lt;&gt;"Active",COUNT($D73)=0),"Add end date",IF(AND($J73="Active",COUNT(Assumptions!$B$5:$B$6)=2,$K73&gt;=Assumptions!$B$5,$G73&lt;=Assumptions!$B$6),"Review response","")))))))</f>
        <v/>
      </c>
    </row>
    <row r="74" ht="22" customHeight="1">
      <c r="A74" s="20" t="n"/>
      <c r="B74" s="20" t="n"/>
      <c r="C74" s="39" t="n"/>
      <c r="D74" s="39" t="n"/>
      <c r="E74" s="20" t="n"/>
      <c r="F74" s="40" t="n"/>
      <c r="G74" s="23" t="n"/>
      <c r="H74" s="23" t="n"/>
      <c r="I74" s="23" t="n"/>
      <c r="J74" s="24" t="n"/>
      <c r="K74" s="28">
        <f>IF(OR($A74="",COUNT($C74)=0),"",IF($J74="Active",MAX(0,TODAY()-$C74),IF(COUNT($D74)=0,"",MAX(0,$D74-$C74))))</f>
        <v/>
      </c>
      <c r="L74" s="42">
        <f>IF(OR($A74="",COUNT($G74:$H74)&lt;2,$G74=0),"",IFERROR($H74/$G74,""))</f>
        <v/>
      </c>
      <c r="M74" s="42">
        <f>IF(OR($A74="",COUNT($H74:$I74)&lt;2,$H74=0),"",IFERROR($I74/$H74,""))</f>
        <v/>
      </c>
      <c r="N74" s="30">
        <f>IF(COUNTA($A74:$J74)=0,"",IF(OR($A74="",$B74="",COUNT($C74)=0,$E74="",COUNT($F74:$I74)&lt;4,$J74=""),"Complete key fields",IF(AND(COUNT($D74)=1,$D74&lt;$C74),"Check dates",IF(OR($H74&gt;$G74,$I74&gt;$H74),"Check counts",IF(AND($J74="Active",$D74&lt;&gt;""),"Check status/end date",IF(AND($J74&lt;&gt;"Active",COUNT($D74)=0),"Add end date",IF(AND($J74="Active",COUNT(Assumptions!$B$5:$B$6)=2,$K74&gt;=Assumptions!$B$5,$G74&lt;=Assumptions!$B$6),"Review response","")))))))</f>
        <v/>
      </c>
    </row>
    <row r="75" ht="22" customHeight="1">
      <c r="A75" s="20" t="n"/>
      <c r="B75" s="20" t="n"/>
      <c r="C75" s="39" t="n"/>
      <c r="D75" s="39" t="n"/>
      <c r="E75" s="20" t="n"/>
      <c r="F75" s="40" t="n"/>
      <c r="G75" s="23" t="n"/>
      <c r="H75" s="23" t="n"/>
      <c r="I75" s="23" t="n"/>
      <c r="J75" s="24" t="n"/>
      <c r="K75" s="25">
        <f>IF(OR($A75="",COUNT($C75)=0),"",IF($J75="Active",MAX(0,TODAY()-$C75),IF(COUNT($D75)=0,"",MAX(0,$D75-$C75))))</f>
        <v/>
      </c>
      <c r="L75" s="41">
        <f>IF(OR($A75="",COUNT($G75:$H75)&lt;2,$G75=0),"",IFERROR($H75/$G75,""))</f>
        <v/>
      </c>
      <c r="M75" s="41">
        <f>IF(OR($A75="",COUNT($H75:$I75)&lt;2,$H75=0),"",IFERROR($I75/$H75,""))</f>
        <v/>
      </c>
      <c r="N75" s="27">
        <f>IF(COUNTA($A75:$J75)=0,"",IF(OR($A75="",$B75="",COUNT($C75)=0,$E75="",COUNT($F75:$I75)&lt;4,$J75=""),"Complete key fields",IF(AND(COUNT($D75)=1,$D75&lt;$C75),"Check dates",IF(OR($H75&gt;$G75,$I75&gt;$H75),"Check counts",IF(AND($J75="Active",$D75&lt;&gt;""),"Check status/end date",IF(AND($J75&lt;&gt;"Active",COUNT($D75)=0),"Add end date",IF(AND($J75="Active",COUNT(Assumptions!$B$5:$B$6)=2,$K75&gt;=Assumptions!$B$5,$G75&lt;=Assumptions!$B$6),"Review response","")))))))</f>
        <v/>
      </c>
    </row>
    <row r="76" ht="22" customHeight="1">
      <c r="A76" s="20" t="n"/>
      <c r="B76" s="20" t="n"/>
      <c r="C76" s="39" t="n"/>
      <c r="D76" s="39" t="n"/>
      <c r="E76" s="20" t="n"/>
      <c r="F76" s="40" t="n"/>
      <c r="G76" s="23" t="n"/>
      <c r="H76" s="23" t="n"/>
      <c r="I76" s="23" t="n"/>
      <c r="J76" s="24" t="n"/>
      <c r="K76" s="28">
        <f>IF(OR($A76="",COUNT($C76)=0),"",IF($J76="Active",MAX(0,TODAY()-$C76),IF(COUNT($D76)=0,"",MAX(0,$D76-$C76))))</f>
        <v/>
      </c>
      <c r="L76" s="42">
        <f>IF(OR($A76="",COUNT($G76:$H76)&lt;2,$G76=0),"",IFERROR($H76/$G76,""))</f>
        <v/>
      </c>
      <c r="M76" s="42">
        <f>IF(OR($A76="",COUNT($H76:$I76)&lt;2,$H76=0),"",IFERROR($I76/$H76,""))</f>
        <v/>
      </c>
      <c r="N76" s="30">
        <f>IF(COUNTA($A76:$J76)=0,"",IF(OR($A76="",$B76="",COUNT($C76)=0,$E76="",COUNT($F76:$I76)&lt;4,$J76=""),"Complete key fields",IF(AND(COUNT($D76)=1,$D76&lt;$C76),"Check dates",IF(OR($H76&gt;$G76,$I76&gt;$H76),"Check counts",IF(AND($J76="Active",$D76&lt;&gt;""),"Check status/end date",IF(AND($J76&lt;&gt;"Active",COUNT($D76)=0),"Add end date",IF(AND($J76="Active",COUNT(Assumptions!$B$5:$B$6)=2,$K76&gt;=Assumptions!$B$5,$G76&lt;=Assumptions!$B$6),"Review response","")))))))</f>
        <v/>
      </c>
    </row>
    <row r="77" ht="22" customHeight="1">
      <c r="A77" s="20" t="n"/>
      <c r="B77" s="20" t="n"/>
      <c r="C77" s="39" t="n"/>
      <c r="D77" s="39" t="n"/>
      <c r="E77" s="20" t="n"/>
      <c r="F77" s="40" t="n"/>
      <c r="G77" s="23" t="n"/>
      <c r="H77" s="23" t="n"/>
      <c r="I77" s="23" t="n"/>
      <c r="J77" s="24" t="n"/>
      <c r="K77" s="25">
        <f>IF(OR($A77="",COUNT($C77)=0),"",IF($J77="Active",MAX(0,TODAY()-$C77),IF(COUNT($D77)=0,"",MAX(0,$D77-$C77))))</f>
        <v/>
      </c>
      <c r="L77" s="41">
        <f>IF(OR($A77="",COUNT($G77:$H77)&lt;2,$G77=0),"",IFERROR($H77/$G77,""))</f>
        <v/>
      </c>
      <c r="M77" s="41">
        <f>IF(OR($A77="",COUNT($H77:$I77)&lt;2,$H77=0),"",IFERROR($I77/$H77,""))</f>
        <v/>
      </c>
      <c r="N77" s="27">
        <f>IF(COUNTA($A77:$J77)=0,"",IF(OR($A77="",$B77="",COUNT($C77)=0,$E77="",COUNT($F77:$I77)&lt;4,$J77=""),"Complete key fields",IF(AND(COUNT($D77)=1,$D77&lt;$C77),"Check dates",IF(OR($H77&gt;$G77,$I77&gt;$H77),"Check counts",IF(AND($J77="Active",$D77&lt;&gt;""),"Check status/end date",IF(AND($J77&lt;&gt;"Active",COUNT($D77)=0),"Add end date",IF(AND($J77="Active",COUNT(Assumptions!$B$5:$B$6)=2,$K77&gt;=Assumptions!$B$5,$G77&lt;=Assumptions!$B$6),"Review response","")))))))</f>
        <v/>
      </c>
    </row>
    <row r="78" ht="22" customHeight="1">
      <c r="A78" s="20" t="n"/>
      <c r="B78" s="20" t="n"/>
      <c r="C78" s="39" t="n"/>
      <c r="D78" s="39" t="n"/>
      <c r="E78" s="20" t="n"/>
      <c r="F78" s="40" t="n"/>
      <c r="G78" s="23" t="n"/>
      <c r="H78" s="23" t="n"/>
      <c r="I78" s="23" t="n"/>
      <c r="J78" s="24" t="n"/>
      <c r="K78" s="28">
        <f>IF(OR($A78="",COUNT($C78)=0),"",IF($J78="Active",MAX(0,TODAY()-$C78),IF(COUNT($D78)=0,"",MAX(0,$D78-$C78))))</f>
        <v/>
      </c>
      <c r="L78" s="42">
        <f>IF(OR($A78="",COUNT($G78:$H78)&lt;2,$G78=0),"",IFERROR($H78/$G78,""))</f>
        <v/>
      </c>
      <c r="M78" s="42">
        <f>IF(OR($A78="",COUNT($H78:$I78)&lt;2,$H78=0),"",IFERROR($I78/$H78,""))</f>
        <v/>
      </c>
      <c r="N78" s="30">
        <f>IF(COUNTA($A78:$J78)=0,"",IF(OR($A78="",$B78="",COUNT($C78)=0,$E78="",COUNT($F78:$I78)&lt;4,$J78=""),"Complete key fields",IF(AND(COUNT($D78)=1,$D78&lt;$C78),"Check dates",IF(OR($H78&gt;$G78,$I78&gt;$H78),"Check counts",IF(AND($J78="Active",$D78&lt;&gt;""),"Check status/end date",IF(AND($J78&lt;&gt;"Active",COUNT($D78)=0),"Add end date",IF(AND($J78="Active",COUNT(Assumptions!$B$5:$B$6)=2,$K78&gt;=Assumptions!$B$5,$G78&lt;=Assumptions!$B$6),"Review response","")))))))</f>
        <v/>
      </c>
    </row>
    <row r="79" ht="22" customHeight="1">
      <c r="A79" s="20" t="n"/>
      <c r="B79" s="20" t="n"/>
      <c r="C79" s="39" t="n"/>
      <c r="D79" s="39" t="n"/>
      <c r="E79" s="20" t="n"/>
      <c r="F79" s="40" t="n"/>
      <c r="G79" s="23" t="n"/>
      <c r="H79" s="23" t="n"/>
      <c r="I79" s="23" t="n"/>
      <c r="J79" s="24" t="n"/>
      <c r="K79" s="25">
        <f>IF(OR($A79="",COUNT($C79)=0),"",IF($J79="Active",MAX(0,TODAY()-$C79),IF(COUNT($D79)=0,"",MAX(0,$D79-$C79))))</f>
        <v/>
      </c>
      <c r="L79" s="41">
        <f>IF(OR($A79="",COUNT($G79:$H79)&lt;2,$G79=0),"",IFERROR($H79/$G79,""))</f>
        <v/>
      </c>
      <c r="M79" s="41">
        <f>IF(OR($A79="",COUNT($H79:$I79)&lt;2,$H79=0),"",IFERROR($I79/$H79,""))</f>
        <v/>
      </c>
      <c r="N79" s="27">
        <f>IF(COUNTA($A79:$J79)=0,"",IF(OR($A79="",$B79="",COUNT($C79)=0,$E79="",COUNT($F79:$I79)&lt;4,$J79=""),"Complete key fields",IF(AND(COUNT($D79)=1,$D79&lt;$C79),"Check dates",IF(OR($H79&gt;$G79,$I79&gt;$H79),"Check counts",IF(AND($J79="Active",$D79&lt;&gt;""),"Check status/end date",IF(AND($J79&lt;&gt;"Active",COUNT($D79)=0),"Add end date",IF(AND($J79="Active",COUNT(Assumptions!$B$5:$B$6)=2,$K79&gt;=Assumptions!$B$5,$G79&lt;=Assumptions!$B$6),"Review response","")))))))</f>
        <v/>
      </c>
    </row>
    <row r="80" ht="22" customHeight="1">
      <c r="A80" s="20" t="n"/>
      <c r="B80" s="20" t="n"/>
      <c r="C80" s="39" t="n"/>
      <c r="D80" s="39" t="n"/>
      <c r="E80" s="20" t="n"/>
      <c r="F80" s="40" t="n"/>
      <c r="G80" s="23" t="n"/>
      <c r="H80" s="23" t="n"/>
      <c r="I80" s="23" t="n"/>
      <c r="J80" s="24" t="n"/>
      <c r="K80" s="28">
        <f>IF(OR($A80="",COUNT($C80)=0),"",IF($J80="Active",MAX(0,TODAY()-$C80),IF(COUNT($D80)=0,"",MAX(0,$D80-$C80))))</f>
        <v/>
      </c>
      <c r="L80" s="42">
        <f>IF(OR($A80="",COUNT($G80:$H80)&lt;2,$G80=0),"",IFERROR($H80/$G80,""))</f>
        <v/>
      </c>
      <c r="M80" s="42">
        <f>IF(OR($A80="",COUNT($H80:$I80)&lt;2,$H80=0),"",IFERROR($I80/$H80,""))</f>
        <v/>
      </c>
      <c r="N80" s="30">
        <f>IF(COUNTA($A80:$J80)=0,"",IF(OR($A80="",$B80="",COUNT($C80)=0,$E80="",COUNT($F80:$I80)&lt;4,$J80=""),"Complete key fields",IF(AND(COUNT($D80)=1,$D80&lt;$C80),"Check dates",IF(OR($H80&gt;$G80,$I80&gt;$H80),"Check counts",IF(AND($J80="Active",$D80&lt;&gt;""),"Check status/end date",IF(AND($J80&lt;&gt;"Active",COUNT($D80)=0),"Add end date",IF(AND($J80="Active",COUNT(Assumptions!$B$5:$B$6)=2,$K80&gt;=Assumptions!$B$5,$G80&lt;=Assumptions!$B$6),"Review response","")))))))</f>
        <v/>
      </c>
    </row>
    <row r="81" ht="22" customHeight="1">
      <c r="A81" s="20" t="n"/>
      <c r="B81" s="20" t="n"/>
      <c r="C81" s="39" t="n"/>
      <c r="D81" s="39" t="n"/>
      <c r="E81" s="20" t="n"/>
      <c r="F81" s="40" t="n"/>
      <c r="G81" s="23" t="n"/>
      <c r="H81" s="23" t="n"/>
      <c r="I81" s="23" t="n"/>
      <c r="J81" s="24" t="n"/>
      <c r="K81" s="25">
        <f>IF(OR($A81="",COUNT($C81)=0),"",IF($J81="Active",MAX(0,TODAY()-$C81),IF(COUNT($D81)=0,"",MAX(0,$D81-$C81))))</f>
        <v/>
      </c>
      <c r="L81" s="41">
        <f>IF(OR($A81="",COUNT($G81:$H81)&lt;2,$G81=0),"",IFERROR($H81/$G81,""))</f>
        <v/>
      </c>
      <c r="M81" s="41">
        <f>IF(OR($A81="",COUNT($H81:$I81)&lt;2,$H81=0),"",IFERROR($I81/$H81,""))</f>
        <v/>
      </c>
      <c r="N81" s="27">
        <f>IF(COUNTA($A81:$J81)=0,"",IF(OR($A81="",$B81="",COUNT($C81)=0,$E81="",COUNT($F81:$I81)&lt;4,$J81=""),"Complete key fields",IF(AND(COUNT($D81)=1,$D81&lt;$C81),"Check dates",IF(OR($H81&gt;$G81,$I81&gt;$H81),"Check counts",IF(AND($J81="Active",$D81&lt;&gt;""),"Check status/end date",IF(AND($J81&lt;&gt;"Active",COUNT($D81)=0),"Add end date",IF(AND($J81="Active",COUNT(Assumptions!$B$5:$B$6)=2,$K81&gt;=Assumptions!$B$5,$G81&lt;=Assumptions!$B$6),"Review response","")))))))</f>
        <v/>
      </c>
    </row>
    <row r="82" ht="22" customHeight="1">
      <c r="A82" s="20" t="n"/>
      <c r="B82" s="20" t="n"/>
      <c r="C82" s="39" t="n"/>
      <c r="D82" s="39" t="n"/>
      <c r="E82" s="20" t="n"/>
      <c r="F82" s="40" t="n"/>
      <c r="G82" s="23" t="n"/>
      <c r="H82" s="23" t="n"/>
      <c r="I82" s="23" t="n"/>
      <c r="J82" s="24" t="n"/>
      <c r="K82" s="28">
        <f>IF(OR($A82="",COUNT($C82)=0),"",IF($J82="Active",MAX(0,TODAY()-$C82),IF(COUNT($D82)=0,"",MAX(0,$D82-$C82))))</f>
        <v/>
      </c>
      <c r="L82" s="42">
        <f>IF(OR($A82="",COUNT($G82:$H82)&lt;2,$G82=0),"",IFERROR($H82/$G82,""))</f>
        <v/>
      </c>
      <c r="M82" s="42">
        <f>IF(OR($A82="",COUNT($H82:$I82)&lt;2,$H82=0),"",IFERROR($I82/$H82,""))</f>
        <v/>
      </c>
      <c r="N82" s="30">
        <f>IF(COUNTA($A82:$J82)=0,"",IF(OR($A82="",$B82="",COUNT($C82)=0,$E82="",COUNT($F82:$I82)&lt;4,$J82=""),"Complete key fields",IF(AND(COUNT($D82)=1,$D82&lt;$C82),"Check dates",IF(OR($H82&gt;$G82,$I82&gt;$H82),"Check counts",IF(AND($J82="Active",$D82&lt;&gt;""),"Check status/end date",IF(AND($J82&lt;&gt;"Active",COUNT($D82)=0),"Add end date",IF(AND($J82="Active",COUNT(Assumptions!$B$5:$B$6)=2,$K82&gt;=Assumptions!$B$5,$G82&lt;=Assumptions!$B$6),"Review response","")))))))</f>
        <v/>
      </c>
    </row>
    <row r="83" ht="22" customHeight="1">
      <c r="A83" s="20" t="n"/>
      <c r="B83" s="20" t="n"/>
      <c r="C83" s="39" t="n"/>
      <c r="D83" s="39" t="n"/>
      <c r="E83" s="20" t="n"/>
      <c r="F83" s="40" t="n"/>
      <c r="G83" s="23" t="n"/>
      <c r="H83" s="23" t="n"/>
      <c r="I83" s="23" t="n"/>
      <c r="J83" s="24" t="n"/>
      <c r="K83" s="25">
        <f>IF(OR($A83="",COUNT($C83)=0),"",IF($J83="Active",MAX(0,TODAY()-$C83),IF(COUNT($D83)=0,"",MAX(0,$D83-$C83))))</f>
        <v/>
      </c>
      <c r="L83" s="41">
        <f>IF(OR($A83="",COUNT($G83:$H83)&lt;2,$G83=0),"",IFERROR($H83/$G83,""))</f>
        <v/>
      </c>
      <c r="M83" s="41">
        <f>IF(OR($A83="",COUNT($H83:$I83)&lt;2,$H83=0),"",IFERROR($I83/$H83,""))</f>
        <v/>
      </c>
      <c r="N83" s="27">
        <f>IF(COUNTA($A83:$J83)=0,"",IF(OR($A83="",$B83="",COUNT($C83)=0,$E83="",COUNT($F83:$I83)&lt;4,$J83=""),"Complete key fields",IF(AND(COUNT($D83)=1,$D83&lt;$C83),"Check dates",IF(OR($H83&gt;$G83,$I83&gt;$H83),"Check counts",IF(AND($J83="Active",$D83&lt;&gt;""),"Check status/end date",IF(AND($J83&lt;&gt;"Active",COUNT($D83)=0),"Add end date",IF(AND($J83="Active",COUNT(Assumptions!$B$5:$B$6)=2,$K83&gt;=Assumptions!$B$5,$G83&lt;=Assumptions!$B$6),"Review response","")))))))</f>
        <v/>
      </c>
    </row>
    <row r="84" ht="22" customHeight="1">
      <c r="A84" s="20" t="n"/>
      <c r="B84" s="20" t="n"/>
      <c r="C84" s="39" t="n"/>
      <c r="D84" s="39" t="n"/>
      <c r="E84" s="20" t="n"/>
      <c r="F84" s="40" t="n"/>
      <c r="G84" s="23" t="n"/>
      <c r="H84" s="23" t="n"/>
      <c r="I84" s="23" t="n"/>
      <c r="J84" s="24" t="n"/>
      <c r="K84" s="28">
        <f>IF(OR($A84="",COUNT($C84)=0),"",IF($J84="Active",MAX(0,TODAY()-$C84),IF(COUNT($D84)=0,"",MAX(0,$D84-$C84))))</f>
        <v/>
      </c>
      <c r="L84" s="42">
        <f>IF(OR($A84="",COUNT($G84:$H84)&lt;2,$G84=0),"",IFERROR($H84/$G84,""))</f>
        <v/>
      </c>
      <c r="M84" s="42">
        <f>IF(OR($A84="",COUNT($H84:$I84)&lt;2,$H84=0),"",IFERROR($I84/$H84,""))</f>
        <v/>
      </c>
      <c r="N84" s="30">
        <f>IF(COUNTA($A84:$J84)=0,"",IF(OR($A84="",$B84="",COUNT($C84)=0,$E84="",COUNT($F84:$I84)&lt;4,$J84=""),"Complete key fields",IF(AND(COUNT($D84)=1,$D84&lt;$C84),"Check dates",IF(OR($H84&gt;$G84,$I84&gt;$H84),"Check counts",IF(AND($J84="Active",$D84&lt;&gt;""),"Check status/end date",IF(AND($J84&lt;&gt;"Active",COUNT($D84)=0),"Add end date",IF(AND($J84="Active",COUNT(Assumptions!$B$5:$B$6)=2,$K84&gt;=Assumptions!$B$5,$G84&lt;=Assumptions!$B$6),"Review response","")))))))</f>
        <v/>
      </c>
    </row>
    <row r="85" ht="22" customHeight="1">
      <c r="A85" s="20" t="n"/>
      <c r="B85" s="20" t="n"/>
      <c r="C85" s="39" t="n"/>
      <c r="D85" s="39" t="n"/>
      <c r="E85" s="20" t="n"/>
      <c r="F85" s="40" t="n"/>
      <c r="G85" s="23" t="n"/>
      <c r="H85" s="23" t="n"/>
      <c r="I85" s="23" t="n"/>
      <c r="J85" s="24" t="n"/>
      <c r="K85" s="25">
        <f>IF(OR($A85="",COUNT($C85)=0),"",IF($J85="Active",MAX(0,TODAY()-$C85),IF(COUNT($D85)=0,"",MAX(0,$D85-$C85))))</f>
        <v/>
      </c>
      <c r="L85" s="41">
        <f>IF(OR($A85="",COUNT($G85:$H85)&lt;2,$G85=0),"",IFERROR($H85/$G85,""))</f>
        <v/>
      </c>
      <c r="M85" s="41">
        <f>IF(OR($A85="",COUNT($H85:$I85)&lt;2,$H85=0),"",IFERROR($I85/$H85,""))</f>
        <v/>
      </c>
      <c r="N85" s="27">
        <f>IF(COUNTA($A85:$J85)=0,"",IF(OR($A85="",$B85="",COUNT($C85)=0,$E85="",COUNT($F85:$I85)&lt;4,$J85=""),"Complete key fields",IF(AND(COUNT($D85)=1,$D85&lt;$C85),"Check dates",IF(OR($H85&gt;$G85,$I85&gt;$H85),"Check counts",IF(AND($J85="Active",$D85&lt;&gt;""),"Check status/end date",IF(AND($J85&lt;&gt;"Active",COUNT($D85)=0),"Add end date",IF(AND($J85="Active",COUNT(Assumptions!$B$5:$B$6)=2,$K85&gt;=Assumptions!$B$5,$G85&lt;=Assumptions!$B$6),"Review response","")))))))</f>
        <v/>
      </c>
    </row>
    <row r="86" ht="22" customHeight="1">
      <c r="A86" s="20" t="n"/>
      <c r="B86" s="20" t="n"/>
      <c r="C86" s="39" t="n"/>
      <c r="D86" s="39" t="n"/>
      <c r="E86" s="20" t="n"/>
      <c r="F86" s="40" t="n"/>
      <c r="G86" s="23" t="n"/>
      <c r="H86" s="23" t="n"/>
      <c r="I86" s="23" t="n"/>
      <c r="J86" s="24" t="n"/>
      <c r="K86" s="28">
        <f>IF(OR($A86="",COUNT($C86)=0),"",IF($J86="Active",MAX(0,TODAY()-$C86),IF(COUNT($D86)=0,"",MAX(0,$D86-$C86))))</f>
        <v/>
      </c>
      <c r="L86" s="42">
        <f>IF(OR($A86="",COUNT($G86:$H86)&lt;2,$G86=0),"",IFERROR($H86/$G86,""))</f>
        <v/>
      </c>
      <c r="M86" s="42">
        <f>IF(OR($A86="",COUNT($H86:$I86)&lt;2,$H86=0),"",IFERROR($I86/$H86,""))</f>
        <v/>
      </c>
      <c r="N86" s="30">
        <f>IF(COUNTA($A86:$J86)=0,"",IF(OR($A86="",$B86="",COUNT($C86)=0,$E86="",COUNT($F86:$I86)&lt;4,$J86=""),"Complete key fields",IF(AND(COUNT($D86)=1,$D86&lt;$C86),"Check dates",IF(OR($H86&gt;$G86,$I86&gt;$H86),"Check counts",IF(AND($J86="Active",$D86&lt;&gt;""),"Check status/end date",IF(AND($J86&lt;&gt;"Active",COUNT($D86)=0),"Add end date",IF(AND($J86="Active",COUNT(Assumptions!$B$5:$B$6)=2,$K86&gt;=Assumptions!$B$5,$G86&lt;=Assumptions!$B$6),"Review response","")))))))</f>
        <v/>
      </c>
    </row>
    <row r="87" ht="22" customHeight="1">
      <c r="A87" s="20" t="n"/>
      <c r="B87" s="20" t="n"/>
      <c r="C87" s="39" t="n"/>
      <c r="D87" s="39" t="n"/>
      <c r="E87" s="20" t="n"/>
      <c r="F87" s="40" t="n"/>
      <c r="G87" s="23" t="n"/>
      <c r="H87" s="23" t="n"/>
      <c r="I87" s="23" t="n"/>
      <c r="J87" s="24" t="n"/>
      <c r="K87" s="25">
        <f>IF(OR($A87="",COUNT($C87)=0),"",IF($J87="Active",MAX(0,TODAY()-$C87),IF(COUNT($D87)=0,"",MAX(0,$D87-$C87))))</f>
        <v/>
      </c>
      <c r="L87" s="41">
        <f>IF(OR($A87="",COUNT($G87:$H87)&lt;2,$G87=0),"",IFERROR($H87/$G87,""))</f>
        <v/>
      </c>
      <c r="M87" s="41">
        <f>IF(OR($A87="",COUNT($H87:$I87)&lt;2,$H87=0),"",IFERROR($I87/$H87,""))</f>
        <v/>
      </c>
      <c r="N87" s="27">
        <f>IF(COUNTA($A87:$J87)=0,"",IF(OR($A87="",$B87="",COUNT($C87)=0,$E87="",COUNT($F87:$I87)&lt;4,$J87=""),"Complete key fields",IF(AND(COUNT($D87)=1,$D87&lt;$C87),"Check dates",IF(OR($H87&gt;$G87,$I87&gt;$H87),"Check counts",IF(AND($J87="Active",$D87&lt;&gt;""),"Check status/end date",IF(AND($J87&lt;&gt;"Active",COUNT($D87)=0),"Add end date",IF(AND($J87="Active",COUNT(Assumptions!$B$5:$B$6)=2,$K87&gt;=Assumptions!$B$5,$G87&lt;=Assumptions!$B$6),"Review response","")))))))</f>
        <v/>
      </c>
    </row>
    <row r="88" ht="22" customHeight="1">
      <c r="A88" s="20" t="n"/>
      <c r="B88" s="20" t="n"/>
      <c r="C88" s="39" t="n"/>
      <c r="D88" s="39" t="n"/>
      <c r="E88" s="20" t="n"/>
      <c r="F88" s="40" t="n"/>
      <c r="G88" s="23" t="n"/>
      <c r="H88" s="23" t="n"/>
      <c r="I88" s="23" t="n"/>
      <c r="J88" s="24" t="n"/>
      <c r="K88" s="28">
        <f>IF(OR($A88="",COUNT($C88)=0),"",IF($J88="Active",MAX(0,TODAY()-$C88),IF(COUNT($D88)=0,"",MAX(0,$D88-$C88))))</f>
        <v/>
      </c>
      <c r="L88" s="42">
        <f>IF(OR($A88="",COUNT($G88:$H88)&lt;2,$G88=0),"",IFERROR($H88/$G88,""))</f>
        <v/>
      </c>
      <c r="M88" s="42">
        <f>IF(OR($A88="",COUNT($H88:$I88)&lt;2,$H88=0),"",IFERROR($I88/$H88,""))</f>
        <v/>
      </c>
      <c r="N88" s="30">
        <f>IF(COUNTA($A88:$J88)=0,"",IF(OR($A88="",$B88="",COUNT($C88)=0,$E88="",COUNT($F88:$I88)&lt;4,$J88=""),"Complete key fields",IF(AND(COUNT($D88)=1,$D88&lt;$C88),"Check dates",IF(OR($H88&gt;$G88,$I88&gt;$H88),"Check counts",IF(AND($J88="Active",$D88&lt;&gt;""),"Check status/end date",IF(AND($J88&lt;&gt;"Active",COUNT($D88)=0),"Add end date",IF(AND($J88="Active",COUNT(Assumptions!$B$5:$B$6)=2,$K88&gt;=Assumptions!$B$5,$G88&lt;=Assumptions!$B$6),"Review response","")))))))</f>
        <v/>
      </c>
    </row>
    <row r="89" ht="22" customHeight="1">
      <c r="A89" s="20" t="n"/>
      <c r="B89" s="20" t="n"/>
      <c r="C89" s="39" t="n"/>
      <c r="D89" s="39" t="n"/>
      <c r="E89" s="20" t="n"/>
      <c r="F89" s="40" t="n"/>
      <c r="G89" s="23" t="n"/>
      <c r="H89" s="23" t="n"/>
      <c r="I89" s="23" t="n"/>
      <c r="J89" s="24" t="n"/>
      <c r="K89" s="25">
        <f>IF(OR($A89="",COUNT($C89)=0),"",IF($J89="Active",MAX(0,TODAY()-$C89),IF(COUNT($D89)=0,"",MAX(0,$D89-$C89))))</f>
        <v/>
      </c>
      <c r="L89" s="41">
        <f>IF(OR($A89="",COUNT($G89:$H89)&lt;2,$G89=0),"",IFERROR($H89/$G89,""))</f>
        <v/>
      </c>
      <c r="M89" s="41">
        <f>IF(OR($A89="",COUNT($H89:$I89)&lt;2,$H89=0),"",IFERROR($I89/$H89,""))</f>
        <v/>
      </c>
      <c r="N89" s="27">
        <f>IF(COUNTA($A89:$J89)=0,"",IF(OR($A89="",$B89="",COUNT($C89)=0,$E89="",COUNT($F89:$I89)&lt;4,$J89=""),"Complete key fields",IF(AND(COUNT($D89)=1,$D89&lt;$C89),"Check dates",IF(OR($H89&gt;$G89,$I89&gt;$H89),"Check counts",IF(AND($J89="Active",$D89&lt;&gt;""),"Check status/end date",IF(AND($J89&lt;&gt;"Active",COUNT($D89)=0),"Add end date",IF(AND($J89="Active",COUNT(Assumptions!$B$5:$B$6)=2,$K89&gt;=Assumptions!$B$5,$G89&lt;=Assumptions!$B$6),"Review response","")))))))</f>
        <v/>
      </c>
    </row>
    <row r="90" ht="22" customHeight="1">
      <c r="A90" s="20" t="n"/>
      <c r="B90" s="20" t="n"/>
      <c r="C90" s="39" t="n"/>
      <c r="D90" s="39" t="n"/>
      <c r="E90" s="20" t="n"/>
      <c r="F90" s="40" t="n"/>
      <c r="G90" s="23" t="n"/>
      <c r="H90" s="23" t="n"/>
      <c r="I90" s="23" t="n"/>
      <c r="J90" s="24" t="n"/>
      <c r="K90" s="28">
        <f>IF(OR($A90="",COUNT($C90)=0),"",IF($J90="Active",MAX(0,TODAY()-$C90),IF(COUNT($D90)=0,"",MAX(0,$D90-$C90))))</f>
        <v/>
      </c>
      <c r="L90" s="42">
        <f>IF(OR($A90="",COUNT($G90:$H90)&lt;2,$G90=0),"",IFERROR($H90/$G90,""))</f>
        <v/>
      </c>
      <c r="M90" s="42">
        <f>IF(OR($A90="",COUNT($H90:$I90)&lt;2,$H90=0),"",IFERROR($I90/$H90,""))</f>
        <v/>
      </c>
      <c r="N90" s="30">
        <f>IF(COUNTA($A90:$J90)=0,"",IF(OR($A90="",$B90="",COUNT($C90)=0,$E90="",COUNT($F90:$I90)&lt;4,$J90=""),"Complete key fields",IF(AND(COUNT($D90)=1,$D90&lt;$C90),"Check dates",IF(OR($H90&gt;$G90,$I90&gt;$H90),"Check counts",IF(AND($J90="Active",$D90&lt;&gt;""),"Check status/end date",IF(AND($J90&lt;&gt;"Active",COUNT($D90)=0),"Add end date",IF(AND($J90="Active",COUNT(Assumptions!$B$5:$B$6)=2,$K90&gt;=Assumptions!$B$5,$G90&lt;=Assumptions!$B$6),"Review response","")))))))</f>
        <v/>
      </c>
    </row>
    <row r="91" ht="22" customHeight="1">
      <c r="A91" s="20" t="n"/>
      <c r="B91" s="20" t="n"/>
      <c r="C91" s="39" t="n"/>
      <c r="D91" s="39" t="n"/>
      <c r="E91" s="20" t="n"/>
      <c r="F91" s="40" t="n"/>
      <c r="G91" s="23" t="n"/>
      <c r="H91" s="23" t="n"/>
      <c r="I91" s="23" t="n"/>
      <c r="J91" s="24" t="n"/>
      <c r="K91" s="25">
        <f>IF(OR($A91="",COUNT($C91)=0),"",IF($J91="Active",MAX(0,TODAY()-$C91),IF(COUNT($D91)=0,"",MAX(0,$D91-$C91))))</f>
        <v/>
      </c>
      <c r="L91" s="41">
        <f>IF(OR($A91="",COUNT($G91:$H91)&lt;2,$G91=0),"",IFERROR($H91/$G91,""))</f>
        <v/>
      </c>
      <c r="M91" s="41">
        <f>IF(OR($A91="",COUNT($H91:$I91)&lt;2,$H91=0),"",IFERROR($I91/$H91,""))</f>
        <v/>
      </c>
      <c r="N91" s="27">
        <f>IF(COUNTA($A91:$J91)=0,"",IF(OR($A91="",$B91="",COUNT($C91)=0,$E91="",COUNT($F91:$I91)&lt;4,$J91=""),"Complete key fields",IF(AND(COUNT($D91)=1,$D91&lt;$C91),"Check dates",IF(OR($H91&gt;$G91,$I91&gt;$H91),"Check counts",IF(AND($J91="Active",$D91&lt;&gt;""),"Check status/end date",IF(AND($J91&lt;&gt;"Active",COUNT($D91)=0),"Add end date",IF(AND($J91="Active",COUNT(Assumptions!$B$5:$B$6)=2,$K91&gt;=Assumptions!$B$5,$G91&lt;=Assumptions!$B$6),"Review response","")))))))</f>
        <v/>
      </c>
    </row>
    <row r="92" ht="22" customHeight="1">
      <c r="A92" s="20" t="n"/>
      <c r="B92" s="20" t="n"/>
      <c r="C92" s="39" t="n"/>
      <c r="D92" s="39" t="n"/>
      <c r="E92" s="20" t="n"/>
      <c r="F92" s="40" t="n"/>
      <c r="G92" s="23" t="n"/>
      <c r="H92" s="23" t="n"/>
      <c r="I92" s="23" t="n"/>
      <c r="J92" s="24" t="n"/>
      <c r="K92" s="28">
        <f>IF(OR($A92="",COUNT($C92)=0),"",IF($J92="Active",MAX(0,TODAY()-$C92),IF(COUNT($D92)=0,"",MAX(0,$D92-$C92))))</f>
        <v/>
      </c>
      <c r="L92" s="42">
        <f>IF(OR($A92="",COUNT($G92:$H92)&lt;2,$G92=0),"",IFERROR($H92/$G92,""))</f>
        <v/>
      </c>
      <c r="M92" s="42">
        <f>IF(OR($A92="",COUNT($H92:$I92)&lt;2,$H92=0),"",IFERROR($I92/$H92,""))</f>
        <v/>
      </c>
      <c r="N92" s="30">
        <f>IF(COUNTA($A92:$J92)=0,"",IF(OR($A92="",$B92="",COUNT($C92)=0,$E92="",COUNT($F92:$I92)&lt;4,$J92=""),"Complete key fields",IF(AND(COUNT($D92)=1,$D92&lt;$C92),"Check dates",IF(OR($H92&gt;$G92,$I92&gt;$H92),"Check counts",IF(AND($J92="Active",$D92&lt;&gt;""),"Check status/end date",IF(AND($J92&lt;&gt;"Active",COUNT($D92)=0),"Add end date",IF(AND($J92="Active",COUNT(Assumptions!$B$5:$B$6)=2,$K92&gt;=Assumptions!$B$5,$G92&lt;=Assumptions!$B$6),"Review response","")))))))</f>
        <v/>
      </c>
    </row>
    <row r="93" ht="22" customHeight="1">
      <c r="A93" s="20" t="n"/>
      <c r="B93" s="20" t="n"/>
      <c r="C93" s="39" t="n"/>
      <c r="D93" s="39" t="n"/>
      <c r="E93" s="20" t="n"/>
      <c r="F93" s="40" t="n"/>
      <c r="G93" s="23" t="n"/>
      <c r="H93" s="23" t="n"/>
      <c r="I93" s="23" t="n"/>
      <c r="J93" s="24" t="n"/>
      <c r="K93" s="25">
        <f>IF(OR($A93="",COUNT($C93)=0),"",IF($J93="Active",MAX(0,TODAY()-$C93),IF(COUNT($D93)=0,"",MAX(0,$D93-$C93))))</f>
        <v/>
      </c>
      <c r="L93" s="41">
        <f>IF(OR($A93="",COUNT($G93:$H93)&lt;2,$G93=0),"",IFERROR($H93/$G93,""))</f>
        <v/>
      </c>
      <c r="M93" s="41">
        <f>IF(OR($A93="",COUNT($H93:$I93)&lt;2,$H93=0),"",IFERROR($I93/$H93,""))</f>
        <v/>
      </c>
      <c r="N93" s="27">
        <f>IF(COUNTA($A93:$J93)=0,"",IF(OR($A93="",$B93="",COUNT($C93)=0,$E93="",COUNT($F93:$I93)&lt;4,$J93=""),"Complete key fields",IF(AND(COUNT($D93)=1,$D93&lt;$C93),"Check dates",IF(OR($H93&gt;$G93,$I93&gt;$H93),"Check counts",IF(AND($J93="Active",$D93&lt;&gt;""),"Check status/end date",IF(AND($J93&lt;&gt;"Active",COUNT($D93)=0),"Add end date",IF(AND($J93="Active",COUNT(Assumptions!$B$5:$B$6)=2,$K93&gt;=Assumptions!$B$5,$G93&lt;=Assumptions!$B$6),"Review response","")))))))</f>
        <v/>
      </c>
    </row>
    <row r="94" ht="22" customHeight="1">
      <c r="A94" s="20" t="n"/>
      <c r="B94" s="20" t="n"/>
      <c r="C94" s="39" t="n"/>
      <c r="D94" s="39" t="n"/>
      <c r="E94" s="20" t="n"/>
      <c r="F94" s="40" t="n"/>
      <c r="G94" s="23" t="n"/>
      <c r="H94" s="23" t="n"/>
      <c r="I94" s="23" t="n"/>
      <c r="J94" s="24" t="n"/>
      <c r="K94" s="28">
        <f>IF(OR($A94="",COUNT($C94)=0),"",IF($J94="Active",MAX(0,TODAY()-$C94),IF(COUNT($D94)=0,"",MAX(0,$D94-$C94))))</f>
        <v/>
      </c>
      <c r="L94" s="42">
        <f>IF(OR($A94="",COUNT($G94:$H94)&lt;2,$G94=0),"",IFERROR($H94/$G94,""))</f>
        <v/>
      </c>
      <c r="M94" s="42">
        <f>IF(OR($A94="",COUNT($H94:$I94)&lt;2,$H94=0),"",IFERROR($I94/$H94,""))</f>
        <v/>
      </c>
      <c r="N94" s="30">
        <f>IF(COUNTA($A94:$J94)=0,"",IF(OR($A94="",$B94="",COUNT($C94)=0,$E94="",COUNT($F94:$I94)&lt;4,$J94=""),"Complete key fields",IF(AND(COUNT($D94)=1,$D94&lt;$C94),"Check dates",IF(OR($H94&gt;$G94,$I94&gt;$H94),"Check counts",IF(AND($J94="Active",$D94&lt;&gt;""),"Check status/end date",IF(AND($J94&lt;&gt;"Active",COUNT($D94)=0),"Add end date",IF(AND($J94="Active",COUNT(Assumptions!$B$5:$B$6)=2,$K94&gt;=Assumptions!$B$5,$G94&lt;=Assumptions!$B$6),"Review response","")))))))</f>
        <v/>
      </c>
    </row>
    <row r="95" ht="22" customHeight="1">
      <c r="A95" s="20" t="n"/>
      <c r="B95" s="20" t="n"/>
      <c r="C95" s="39" t="n"/>
      <c r="D95" s="39" t="n"/>
      <c r="E95" s="20" t="n"/>
      <c r="F95" s="40" t="n"/>
      <c r="G95" s="23" t="n"/>
      <c r="H95" s="23" t="n"/>
      <c r="I95" s="23" t="n"/>
      <c r="J95" s="24" t="n"/>
      <c r="K95" s="25">
        <f>IF(OR($A95="",COUNT($C95)=0),"",IF($J95="Active",MAX(0,TODAY()-$C95),IF(COUNT($D95)=0,"",MAX(0,$D95-$C95))))</f>
        <v/>
      </c>
      <c r="L95" s="41">
        <f>IF(OR($A95="",COUNT($G95:$H95)&lt;2,$G95=0),"",IFERROR($H95/$G95,""))</f>
        <v/>
      </c>
      <c r="M95" s="41">
        <f>IF(OR($A95="",COUNT($H95:$I95)&lt;2,$H95=0),"",IFERROR($I95/$H95,""))</f>
        <v/>
      </c>
      <c r="N95" s="27">
        <f>IF(COUNTA($A95:$J95)=0,"",IF(OR($A95="",$B95="",COUNT($C95)=0,$E95="",COUNT($F95:$I95)&lt;4,$J95=""),"Complete key fields",IF(AND(COUNT($D95)=1,$D95&lt;$C95),"Check dates",IF(OR($H95&gt;$G95,$I95&gt;$H95),"Check counts",IF(AND($J95="Active",$D95&lt;&gt;""),"Check status/end date",IF(AND($J95&lt;&gt;"Active",COUNT($D95)=0),"Add end date",IF(AND($J95="Active",COUNT(Assumptions!$B$5:$B$6)=2,$K95&gt;=Assumptions!$B$5,$G95&lt;=Assumptions!$B$6),"Review response","")))))))</f>
        <v/>
      </c>
    </row>
    <row r="96" ht="22" customHeight="1">
      <c r="A96" s="20" t="n"/>
      <c r="B96" s="20" t="n"/>
      <c r="C96" s="39" t="n"/>
      <c r="D96" s="39" t="n"/>
      <c r="E96" s="20" t="n"/>
      <c r="F96" s="40" t="n"/>
      <c r="G96" s="23" t="n"/>
      <c r="H96" s="23" t="n"/>
      <c r="I96" s="23" t="n"/>
      <c r="J96" s="24" t="n"/>
      <c r="K96" s="28">
        <f>IF(OR($A96="",COUNT($C96)=0),"",IF($J96="Active",MAX(0,TODAY()-$C96),IF(COUNT($D96)=0,"",MAX(0,$D96-$C96))))</f>
        <v/>
      </c>
      <c r="L96" s="42">
        <f>IF(OR($A96="",COUNT($G96:$H96)&lt;2,$G96=0),"",IFERROR($H96/$G96,""))</f>
        <v/>
      </c>
      <c r="M96" s="42">
        <f>IF(OR($A96="",COUNT($H96:$I96)&lt;2,$H96=0),"",IFERROR($I96/$H96,""))</f>
        <v/>
      </c>
      <c r="N96" s="30">
        <f>IF(COUNTA($A96:$J96)=0,"",IF(OR($A96="",$B96="",COUNT($C96)=0,$E96="",COUNT($F96:$I96)&lt;4,$J96=""),"Complete key fields",IF(AND(COUNT($D96)=1,$D96&lt;$C96),"Check dates",IF(OR($H96&gt;$G96,$I96&gt;$H96),"Check counts",IF(AND($J96="Active",$D96&lt;&gt;""),"Check status/end date",IF(AND($J96&lt;&gt;"Active",COUNT($D96)=0),"Add end date",IF(AND($J96="Active",COUNT(Assumptions!$B$5:$B$6)=2,$K96&gt;=Assumptions!$B$5,$G96&lt;=Assumptions!$B$6),"Review response","")))))))</f>
        <v/>
      </c>
    </row>
    <row r="97" ht="22" customHeight="1">
      <c r="A97" s="20" t="n"/>
      <c r="B97" s="20" t="n"/>
      <c r="C97" s="39" t="n"/>
      <c r="D97" s="39" t="n"/>
      <c r="E97" s="20" t="n"/>
      <c r="F97" s="40" t="n"/>
      <c r="G97" s="23" t="n"/>
      <c r="H97" s="23" t="n"/>
      <c r="I97" s="23" t="n"/>
      <c r="J97" s="24" t="n"/>
      <c r="K97" s="25">
        <f>IF(OR($A97="",COUNT($C97)=0),"",IF($J97="Active",MAX(0,TODAY()-$C97),IF(COUNT($D97)=0,"",MAX(0,$D97-$C97))))</f>
        <v/>
      </c>
      <c r="L97" s="41">
        <f>IF(OR($A97="",COUNT($G97:$H97)&lt;2,$G97=0),"",IFERROR($H97/$G97,""))</f>
        <v/>
      </c>
      <c r="M97" s="41">
        <f>IF(OR($A97="",COUNT($H97:$I97)&lt;2,$H97=0),"",IFERROR($I97/$H97,""))</f>
        <v/>
      </c>
      <c r="N97" s="27">
        <f>IF(COUNTA($A97:$J97)=0,"",IF(OR($A97="",$B97="",COUNT($C97)=0,$E97="",COUNT($F97:$I97)&lt;4,$J97=""),"Complete key fields",IF(AND(COUNT($D97)=1,$D97&lt;$C97),"Check dates",IF(OR($H97&gt;$G97,$I97&gt;$H97),"Check counts",IF(AND($J97="Active",$D97&lt;&gt;""),"Check status/end date",IF(AND($J97&lt;&gt;"Active",COUNT($D97)=0),"Add end date",IF(AND($J97="Active",COUNT(Assumptions!$B$5:$B$6)=2,$K97&gt;=Assumptions!$B$5,$G97&lt;=Assumptions!$B$6),"Review response","")))))))</f>
        <v/>
      </c>
    </row>
    <row r="98" ht="22" customHeight="1">
      <c r="A98" s="20" t="n"/>
      <c r="B98" s="20" t="n"/>
      <c r="C98" s="39" t="n"/>
      <c r="D98" s="39" t="n"/>
      <c r="E98" s="20" t="n"/>
      <c r="F98" s="40" t="n"/>
      <c r="G98" s="23" t="n"/>
      <c r="H98" s="23" t="n"/>
      <c r="I98" s="23" t="n"/>
      <c r="J98" s="24" t="n"/>
      <c r="K98" s="28">
        <f>IF(OR($A98="",COUNT($C98)=0),"",IF($J98="Active",MAX(0,TODAY()-$C98),IF(COUNT($D98)=0,"",MAX(0,$D98-$C98))))</f>
        <v/>
      </c>
      <c r="L98" s="42">
        <f>IF(OR($A98="",COUNT($G98:$H98)&lt;2,$G98=0),"",IFERROR($H98/$G98,""))</f>
        <v/>
      </c>
      <c r="M98" s="42">
        <f>IF(OR($A98="",COUNT($H98:$I98)&lt;2,$H98=0),"",IFERROR($I98/$H98,""))</f>
        <v/>
      </c>
      <c r="N98" s="30">
        <f>IF(COUNTA($A98:$J98)=0,"",IF(OR($A98="",$B98="",COUNT($C98)=0,$E98="",COUNT($F98:$I98)&lt;4,$J98=""),"Complete key fields",IF(AND(COUNT($D98)=1,$D98&lt;$C98),"Check dates",IF(OR($H98&gt;$G98,$I98&gt;$H98),"Check counts",IF(AND($J98="Active",$D98&lt;&gt;""),"Check status/end date",IF(AND($J98&lt;&gt;"Active",COUNT($D98)=0),"Add end date",IF(AND($J98="Active",COUNT(Assumptions!$B$5:$B$6)=2,$K98&gt;=Assumptions!$B$5,$G98&lt;=Assumptions!$B$6),"Review response","")))))))</f>
        <v/>
      </c>
    </row>
    <row r="99" ht="22" customHeight="1">
      <c r="A99" s="20" t="n"/>
      <c r="B99" s="20" t="n"/>
      <c r="C99" s="39" t="n"/>
      <c r="D99" s="39" t="n"/>
      <c r="E99" s="20" t="n"/>
      <c r="F99" s="40" t="n"/>
      <c r="G99" s="23" t="n"/>
      <c r="H99" s="23" t="n"/>
      <c r="I99" s="23" t="n"/>
      <c r="J99" s="24" t="n"/>
      <c r="K99" s="25">
        <f>IF(OR($A99="",COUNT($C99)=0),"",IF($J99="Active",MAX(0,TODAY()-$C99),IF(COUNT($D99)=0,"",MAX(0,$D99-$C99))))</f>
        <v/>
      </c>
      <c r="L99" s="41">
        <f>IF(OR($A99="",COUNT($G99:$H99)&lt;2,$G99=0),"",IFERROR($H99/$G99,""))</f>
        <v/>
      </c>
      <c r="M99" s="41">
        <f>IF(OR($A99="",COUNT($H99:$I99)&lt;2,$H99=0),"",IFERROR($I99/$H99,""))</f>
        <v/>
      </c>
      <c r="N99" s="27">
        <f>IF(COUNTA($A99:$J99)=0,"",IF(OR($A99="",$B99="",COUNT($C99)=0,$E99="",COUNT($F99:$I99)&lt;4,$J99=""),"Complete key fields",IF(AND(COUNT($D99)=1,$D99&lt;$C99),"Check dates",IF(OR($H99&gt;$G99,$I99&gt;$H99),"Check counts",IF(AND($J99="Active",$D99&lt;&gt;""),"Check status/end date",IF(AND($J99&lt;&gt;"Active",COUNT($D99)=0),"Add end date",IF(AND($J99="Active",COUNT(Assumptions!$B$5:$B$6)=2,$K99&gt;=Assumptions!$B$5,$G99&lt;=Assumptions!$B$6),"Review response","")))))))</f>
        <v/>
      </c>
    </row>
    <row r="100" ht="22" customHeight="1">
      <c r="A100" s="20" t="n"/>
      <c r="B100" s="20" t="n"/>
      <c r="C100" s="39" t="n"/>
      <c r="D100" s="39" t="n"/>
      <c r="E100" s="20" t="n"/>
      <c r="F100" s="40" t="n"/>
      <c r="G100" s="23" t="n"/>
      <c r="H100" s="23" t="n"/>
      <c r="I100" s="23" t="n"/>
      <c r="J100" s="24" t="n"/>
      <c r="K100" s="28">
        <f>IF(OR($A100="",COUNT($C100)=0),"",IF($J100="Active",MAX(0,TODAY()-$C100),IF(COUNT($D100)=0,"",MAX(0,$D100-$C100))))</f>
        <v/>
      </c>
      <c r="L100" s="42">
        <f>IF(OR($A100="",COUNT($G100:$H100)&lt;2,$G100=0),"",IFERROR($H100/$G100,""))</f>
        <v/>
      </c>
      <c r="M100" s="42">
        <f>IF(OR($A100="",COUNT($H100:$I100)&lt;2,$H100=0),"",IFERROR($I100/$H100,""))</f>
        <v/>
      </c>
      <c r="N100" s="30">
        <f>IF(COUNTA($A100:$J100)=0,"",IF(OR($A100="",$B100="",COUNT($C100)=0,$E100="",COUNT($F100:$I100)&lt;4,$J100=""),"Complete key fields",IF(AND(COUNT($D100)=1,$D100&lt;$C100),"Check dates",IF(OR($H100&gt;$G100,$I100&gt;$H100),"Check counts",IF(AND($J100="Active",$D100&lt;&gt;""),"Check status/end date",IF(AND($J100&lt;&gt;"Active",COUNT($D100)=0),"Add end date",IF(AND($J100="Active",COUNT(Assumptions!$B$5:$B$6)=2,$K100&gt;=Assumptions!$B$5,$G100&lt;=Assumptions!$B$6),"Review response","")))))))</f>
        <v/>
      </c>
    </row>
    <row r="101" ht="22" customHeight="1">
      <c r="A101" s="20" t="n"/>
      <c r="B101" s="20" t="n"/>
      <c r="C101" s="39" t="n"/>
      <c r="D101" s="39" t="n"/>
      <c r="E101" s="20" t="n"/>
      <c r="F101" s="40" t="n"/>
      <c r="G101" s="23" t="n"/>
      <c r="H101" s="23" t="n"/>
      <c r="I101" s="23" t="n"/>
      <c r="J101" s="24" t="n"/>
      <c r="K101" s="25">
        <f>IF(OR($A101="",COUNT($C101)=0),"",IF($J101="Active",MAX(0,TODAY()-$C101),IF(COUNT($D101)=0,"",MAX(0,$D101-$C101))))</f>
        <v/>
      </c>
      <c r="L101" s="41">
        <f>IF(OR($A101="",COUNT($G101:$H101)&lt;2,$G101=0),"",IFERROR($H101/$G101,""))</f>
        <v/>
      </c>
      <c r="M101" s="41">
        <f>IF(OR($A101="",COUNT($H101:$I101)&lt;2,$H101=0),"",IFERROR($I101/$H101,""))</f>
        <v/>
      </c>
      <c r="N101" s="27">
        <f>IF(COUNTA($A101:$J101)=0,"",IF(OR($A101="",$B101="",COUNT($C101)=0,$E101="",COUNT($F101:$I101)&lt;4,$J101=""),"Complete key fields",IF(AND(COUNT($D101)=1,$D101&lt;$C101),"Check dates",IF(OR($H101&gt;$G101,$I101&gt;$H101),"Check counts",IF(AND($J101="Active",$D101&lt;&gt;""),"Check status/end date",IF(AND($J101&lt;&gt;"Active",COUNT($D101)=0),"Add end date",IF(AND($J101="Active",COUNT(Assumptions!$B$5:$B$6)=2,$K101&gt;=Assumptions!$B$5,$G101&lt;=Assumptions!$B$6),"Review response","")))))))</f>
        <v/>
      </c>
    </row>
    <row r="102" ht="22" customHeight="1">
      <c r="A102" s="20" t="n"/>
      <c r="B102" s="20" t="n"/>
      <c r="C102" s="39" t="n"/>
      <c r="D102" s="39" t="n"/>
      <c r="E102" s="20" t="n"/>
      <c r="F102" s="40" t="n"/>
      <c r="G102" s="23" t="n"/>
      <c r="H102" s="23" t="n"/>
      <c r="I102" s="23" t="n"/>
      <c r="J102" s="24" t="n"/>
      <c r="K102" s="28">
        <f>IF(OR($A102="",COUNT($C102)=0),"",IF($J102="Active",MAX(0,TODAY()-$C102),IF(COUNT($D102)=0,"",MAX(0,$D102-$C102))))</f>
        <v/>
      </c>
      <c r="L102" s="42">
        <f>IF(OR($A102="",COUNT($G102:$H102)&lt;2,$G102=0),"",IFERROR($H102/$G102,""))</f>
        <v/>
      </c>
      <c r="M102" s="42">
        <f>IF(OR($A102="",COUNT($H102:$I102)&lt;2,$H102=0),"",IFERROR($I102/$H102,""))</f>
        <v/>
      </c>
      <c r="N102" s="30">
        <f>IF(COUNTA($A102:$J102)=0,"",IF(OR($A102="",$B102="",COUNT($C102)=0,$E102="",COUNT($F102:$I102)&lt;4,$J102=""),"Complete key fields",IF(AND(COUNT($D102)=1,$D102&lt;$C102),"Check dates",IF(OR($H102&gt;$G102,$I102&gt;$H102),"Check counts",IF(AND($J102="Active",$D102&lt;&gt;""),"Check status/end date",IF(AND($J102&lt;&gt;"Active",COUNT($D102)=0),"Add end date",IF(AND($J102="Active",COUNT(Assumptions!$B$5:$B$6)=2,$K102&gt;=Assumptions!$B$5,$G102&lt;=Assumptions!$B$6),"Review response","")))))))</f>
        <v/>
      </c>
    </row>
    <row r="103" ht="22" customHeight="1">
      <c r="A103" s="20" t="n"/>
      <c r="B103" s="20" t="n"/>
      <c r="C103" s="39" t="n"/>
      <c r="D103" s="39" t="n"/>
      <c r="E103" s="20" t="n"/>
      <c r="F103" s="40" t="n"/>
      <c r="G103" s="23" t="n"/>
      <c r="H103" s="23" t="n"/>
      <c r="I103" s="23" t="n"/>
      <c r="J103" s="24" t="n"/>
      <c r="K103" s="25">
        <f>IF(OR($A103="",COUNT($C103)=0),"",IF($J103="Active",MAX(0,TODAY()-$C103),IF(COUNT($D103)=0,"",MAX(0,$D103-$C103))))</f>
        <v/>
      </c>
      <c r="L103" s="41">
        <f>IF(OR($A103="",COUNT($G103:$H103)&lt;2,$G103=0),"",IFERROR($H103/$G103,""))</f>
        <v/>
      </c>
      <c r="M103" s="41">
        <f>IF(OR($A103="",COUNT($H103:$I103)&lt;2,$H103=0),"",IFERROR($I103/$H103,""))</f>
        <v/>
      </c>
      <c r="N103" s="27">
        <f>IF(COUNTA($A103:$J103)=0,"",IF(OR($A103="",$B103="",COUNT($C103)=0,$E103="",COUNT($F103:$I103)&lt;4,$J103=""),"Complete key fields",IF(AND(COUNT($D103)=1,$D103&lt;$C103),"Check dates",IF(OR($H103&gt;$G103,$I103&gt;$H103),"Check counts",IF(AND($J103="Active",$D103&lt;&gt;""),"Check status/end date",IF(AND($J103&lt;&gt;"Active",COUNT($D103)=0),"Add end date",IF(AND($J103="Active",COUNT(Assumptions!$B$5:$B$6)=2,$K103&gt;=Assumptions!$B$5,$G103&lt;=Assumptions!$B$6),"Review response","")))))))</f>
        <v/>
      </c>
    </row>
    <row r="104" ht="22" customHeight="1">
      <c r="A104" s="20" t="n"/>
      <c r="B104" s="20" t="n"/>
      <c r="C104" s="39" t="n"/>
      <c r="D104" s="39" t="n"/>
      <c r="E104" s="20" t="n"/>
      <c r="F104" s="40" t="n"/>
      <c r="G104" s="23" t="n"/>
      <c r="H104" s="23" t="n"/>
      <c r="I104" s="23" t="n"/>
      <c r="J104" s="24" t="n"/>
      <c r="K104" s="28">
        <f>IF(OR($A104="",COUNT($C104)=0),"",IF($J104="Active",MAX(0,TODAY()-$C104),IF(COUNT($D104)=0,"",MAX(0,$D104-$C104))))</f>
        <v/>
      </c>
      <c r="L104" s="42">
        <f>IF(OR($A104="",COUNT($G104:$H104)&lt;2,$G104=0),"",IFERROR($H104/$G104,""))</f>
        <v/>
      </c>
      <c r="M104" s="42">
        <f>IF(OR($A104="",COUNT($H104:$I104)&lt;2,$H104=0),"",IFERROR($I104/$H104,""))</f>
        <v/>
      </c>
      <c r="N104" s="30">
        <f>IF(COUNTA($A104:$J104)=0,"",IF(OR($A104="",$B104="",COUNT($C104)=0,$E104="",COUNT($F104:$I104)&lt;4,$J104=""),"Complete key fields",IF(AND(COUNT($D104)=1,$D104&lt;$C104),"Check dates",IF(OR($H104&gt;$G104,$I104&gt;$H104),"Check counts",IF(AND($J104="Active",$D104&lt;&gt;""),"Check status/end date",IF(AND($J104&lt;&gt;"Active",COUNT($D104)=0),"Add end date",IF(AND($J104="Active",COUNT(Assumptions!$B$5:$B$6)=2,$K104&gt;=Assumptions!$B$5,$G104&lt;=Assumptions!$B$6),"Review response","")))))))</f>
        <v/>
      </c>
    </row>
  </sheetData>
  <autoFilter ref="A4:N104"/>
  <conditionalFormatting sqref="N5:N104">
    <cfRule type="expression" priority="1" dxfId="0">
      <formula>$N5&lt;&gt;""</formula>
    </cfRule>
  </conditionalFormatting>
  <conditionalFormatting sqref="J5:J104">
    <cfRule type="expression" priority="2" dxfId="1">
      <formula>$J5="Leased"</formula>
    </cfRule>
  </conditionalFormatting>
  <dataValidations count="5">
    <dataValidation sqref="J5:J104" showDropDown="0" showInputMessage="1" showErrorMessage="1" allowBlank="0" errorTitle="Check status" error="Select a status from the list." promptTitle="Listing status" prompt="Choose the current listing status." type="list">
      <formula1>$P$5:$P$8</formula1>
    </dataValidation>
    <dataValidation sqref="E5:E104" showDropDown="0" showInputMessage="1" showErrorMessage="1" allowBlank="0" errorTitle="Check channel" error="Select a channel from the list maintained on Assumptions." promptTitle="Listing channel" prompt="Choose the listing channel." type="list">
      <formula1>$Q$5:$Q$9</formula1>
    </dataValidation>
    <dataValidation sqref="C5:D104" showDropDown="0" showInputMessage="1" showErrorMessage="1" allowBlank="0" errorTitle="Check date" error="Enter a date within the editable range on Assumptions." promptTitle="Listing date" prompt="Use MM/DD/YYYY." type="date" operator="between">
      <formula1>$R$9</formula1>
      <formula2>$R$10</formula2>
    </dataValidation>
    <dataValidation sqref="F5:F104" showDropDown="0" showInputMessage="1" showErrorMessage="1" allowBlank="0" errorTitle="Check amount" error="Enter an amount within the editable rent limits on Assumptions." promptTitle="Monthly asking rent" prompt="Enter the monthly asking rent in US dollars." type="decimal" operator="between">
      <formula1>$R$5</formula1>
      <formula2>$R$6</formula2>
    </dataValidation>
    <dataValidation sqref="G5:I104" showDropDown="0" showInputMessage="1" showErrorMessage="1" allowBlank="0" errorTitle="Check activity count" error="Enter a whole number within the editable activity limits on Assumptions." promptTitle="Activity count" prompt="Enter a whole-number count, including zero when applicable." type="whole" operator="between">
      <formula1>$R$7</formula1>
      <formula2>$R$8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57" customWidth="1" min="3" max="3"/>
    <col width="3" customWidth="1" min="4" max="4"/>
    <col width="20" customWidth="1" min="5" max="5"/>
    <col width="3" customWidth="1" min="6" max="6"/>
    <col width="28" customWidth="1" min="7" max="7"/>
    <col width="3" customWidth="1" min="8" max="8"/>
  </cols>
  <sheetData>
    <row r="1" ht="28" customHeight="1">
      <c r="A1" s="1" t="inlineStr">
        <is>
          <t>Assumptions</t>
        </is>
      </c>
      <c r="B1" s="18" t="n"/>
      <c r="C1" s="18" t="n"/>
      <c r="D1" s="18" t="n"/>
      <c r="E1" s="18" t="n"/>
      <c r="F1" s="18" t="n"/>
      <c r="G1" s="18" t="n"/>
      <c r="H1" s="18" t="n"/>
    </row>
    <row r="2" ht="30" customHeight="1">
      <c r="A2" s="19" t="inlineStr">
        <is>
          <t>Edit review limits and stable choices to fit your operating process. These entries do not set market, contract, or regulatory requirements.</t>
        </is>
      </c>
    </row>
    <row r="3"/>
    <row r="4" ht="30" customHeight="1">
      <c r="A4" s="9" t="inlineStr">
        <is>
          <t>Setting</t>
        </is>
      </c>
      <c r="B4" s="9" t="inlineStr">
        <is>
          <t>Value</t>
        </is>
      </c>
      <c r="C4" s="9" t="inlineStr">
        <is>
          <t>Purpose</t>
        </is>
      </c>
      <c r="E4" s="9" t="inlineStr">
        <is>
          <t>Status Choices</t>
        </is>
      </c>
      <c r="G4" s="9" t="inlineStr">
        <is>
          <t>Channel Choices</t>
        </is>
      </c>
    </row>
    <row r="5" ht="32" customHeight="1">
      <c r="A5" s="27" t="inlineStr">
        <is>
          <t>Review active after days</t>
        </is>
      </c>
      <c r="B5" s="31" t="n">
        <v>14</v>
      </c>
      <c r="C5" s="27" t="inlineStr">
        <is>
          <t>Review an active record at or beyond this age when inquiries are at or below the ceiling.</t>
        </is>
      </c>
      <c r="E5" s="32" t="inlineStr">
        <is>
          <t>Active</t>
        </is>
      </c>
      <c r="G5" s="32" t="inlineStr">
        <is>
          <t>Fictional Portal A</t>
        </is>
      </c>
    </row>
    <row r="6" ht="32" customHeight="1">
      <c r="A6" s="30" t="inlineStr">
        <is>
          <t>Low inquiry ceiling</t>
        </is>
      </c>
      <c r="B6" s="31" t="n">
        <v>2</v>
      </c>
      <c r="C6" s="30" t="inlineStr">
        <is>
          <t>Used with the review-age setting to create a human review prompt.</t>
        </is>
      </c>
      <c r="E6" s="32" t="inlineStr">
        <is>
          <t>Paused</t>
        </is>
      </c>
      <c r="G6" s="32" t="inlineStr">
        <is>
          <t>Fictional Portal B</t>
        </is>
      </c>
    </row>
    <row r="7" ht="32" customHeight="1">
      <c r="A7" s="27" t="inlineStr">
        <is>
          <t>Minimum monthly asking rent</t>
        </is>
      </c>
      <c r="B7" s="43" t="n">
        <v>0</v>
      </c>
      <c r="C7" s="27" t="inlineStr">
        <is>
          <t>Lower entry-validation limit; adjust for your own operating context.</t>
        </is>
      </c>
      <c r="E7" s="32" t="inlineStr">
        <is>
          <t>Leased</t>
        </is>
      </c>
      <c r="G7" s="32" t="inlineStr">
        <is>
          <t>Mock Local Board</t>
        </is>
      </c>
    </row>
    <row r="8" ht="32" customHeight="1">
      <c r="A8" s="30" t="inlineStr">
        <is>
          <t>Maximum monthly asking rent</t>
        </is>
      </c>
      <c r="B8" s="43" t="n">
        <v>25000</v>
      </c>
      <c r="C8" s="30" t="inlineStr">
        <is>
          <t>Upper entry-validation limit; adjust for your own operating context.</t>
        </is>
      </c>
      <c r="E8" s="32" t="inlineStr">
        <is>
          <t>Withdrawn</t>
        </is>
      </c>
      <c r="G8" s="32" t="inlineStr">
        <is>
          <t>Imaginary Property Site</t>
        </is>
      </c>
    </row>
    <row r="9" ht="32" customHeight="1">
      <c r="A9" s="27" t="inlineStr">
        <is>
          <t>Minimum activity count</t>
        </is>
      </c>
      <c r="B9" s="31" t="n">
        <v>0</v>
      </c>
      <c r="C9" s="27" t="inlineStr">
        <is>
          <t>Lower validation limit for inquiries, showings, and applications.</t>
        </is>
      </c>
      <c r="G9" s="32" t="inlineStr">
        <is>
          <t>Fictional Yard Sign</t>
        </is>
      </c>
    </row>
    <row r="10" ht="32" customHeight="1">
      <c r="A10" s="30" t="inlineStr">
        <is>
          <t>Maximum activity count</t>
        </is>
      </c>
      <c r="B10" s="31" t="n">
        <v>100000</v>
      </c>
      <c r="C10" s="30" t="inlineStr">
        <is>
          <t>Upper validation limit for inquiries, showings, and applications.</t>
        </is>
      </c>
    </row>
    <row r="11" ht="32" customHeight="1">
      <c r="A11" s="27" t="inlineStr">
        <is>
          <t>Earliest allowed date</t>
        </is>
      </c>
      <c r="B11" s="44" t="n">
        <v>43831</v>
      </c>
      <c r="C11" s="27" t="inlineStr">
        <is>
          <t>Lower date-validation boundary for prepared listing rows.</t>
        </is>
      </c>
    </row>
    <row r="12" ht="32" customHeight="1">
      <c r="A12" s="30" t="inlineStr">
        <is>
          <t>Latest allowed date</t>
        </is>
      </c>
      <c r="B12" s="44" t="n">
        <v>49674</v>
      </c>
      <c r="C12" s="30" t="inlineStr">
        <is>
          <t>Upper date-validation boundary for prepared listing rows.</t>
        </is>
      </c>
    </row>
  </sheetData>
  <autoFilter ref="A4:C12"/>
  <conditionalFormatting sqref="B5:B10">
    <cfRule type="expression" priority="1" dxfId="0">
      <formula>NOT(ISNUMBER(B5))</formula>
    </cfRule>
    <cfRule type="expression" priority="2" dxfId="0">
      <formula>B5&lt;0</formula>
    </cfRule>
  </conditionalFormatting>
  <conditionalFormatting sqref="B8">
    <cfRule type="expression" priority="3" dxfId="0">
      <formula>$B$8&lt;$B$7</formula>
    </cfRule>
  </conditionalFormatting>
  <conditionalFormatting sqref="B10">
    <cfRule type="expression" priority="4" dxfId="0">
      <formula>$B$10&lt;$B$9</formula>
    </cfRule>
  </conditionalFormatting>
  <conditionalFormatting sqref="B12">
    <cfRule type="expression" priority="5" dxfId="0">
      <formula>OR(NOT(ISNUMBER($B$11)),NOT(ISNUMBER($B$12)),$B$12&lt;$B$11)</formula>
    </cfRule>
  </conditionalFormatting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2026-09-10T03:11:08Z</dcterms:created>
  <dcterms:modified xmlns:dcterms="http://purl.org/dc/terms/" xmlns:xsi="http://www.w3.org/2001/XMLSchema-instance" xsi:type="dcterms:W3CDTF">2026-09-10T03:11:08+00:00Z</dcterms:modified>
</cp:coreProperties>
</file>