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ssignments" sheetId="2" state="visible" r:id="rId2"/>
    <sheet xmlns:r="http://schemas.openxmlformats.org/officeDocument/2006/relationships" name="Space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'Assignments'!$A$4:$O$104</definedName>
    <definedName name="_xlnm._FilterDatabase" localSheetId="2" hidden="1">'Spaces'!$A$4:$G$104</definedName>
    <definedName name="_xlnm._FilterDatabase" localSheetId="3" hidden="1">'Assumptions'!$A$9:$B$109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i val="1"/>
      <color rgb="0052636A"/>
      <sz val="9"/>
    </font>
    <font>
      <name val="Aptos"/>
      <b val="1"/>
      <color rgb="00FFFFFF"/>
      <sz val="10"/>
    </font>
    <font>
      <name val="Aptos"/>
      <color rgb="0024343B"/>
      <sz val="10"/>
    </font>
    <font>
      <name val="Aptos"/>
      <b val="1"/>
      <color rgb="0024343B"/>
      <sz val="12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D56A4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" fontId="5" fillId="3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3" fillId="6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B84A3A"/>
        <sz val="10"/>
      </font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F2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4" customWidth="1" min="3" max="3"/>
    <col width="29" customWidth="1" min="4" max="4"/>
    <col width="19" customWidth="1" min="5" max="5"/>
    <col width="17" customWidth="1" min="6" max="6"/>
  </cols>
  <sheetData>
    <row r="1" ht="30" customHeight="1">
      <c r="A1" s="1" t="inlineStr">
        <is>
          <t>Rental Parking Assignment Register</t>
        </is>
      </c>
      <c r="B1" s="2" t="n"/>
      <c r="C1" s="2" t="n"/>
      <c r="D1" s="2" t="n"/>
      <c r="E1" s="2" t="n"/>
      <c r="F1" s="3" t="n"/>
    </row>
    <row r="2" ht="28" customHeight="1">
      <c r="A2" s="4" t="inlineStr">
        <is>
          <t>Internal parking assignment review; all sample records are fictional.</t>
        </is>
      </c>
    </row>
    <row r="3">
      <c r="A3" s="5" t="inlineStr">
        <is>
          <t>Review Date</t>
        </is>
      </c>
      <c r="B3" s="29">
        <f>Assumptions!$B$4</f>
        <v/>
      </c>
    </row>
    <row r="4"/>
    <row r="5">
      <c r="A5" s="7" t="inlineStr">
        <is>
          <t>Active Assignments</t>
        </is>
      </c>
      <c r="B5" s="8">
        <f>IF(Assumptions!$B$4="","",COUNTIFS(Assignments!$I$5:$I$104,"&lt;="&amp;Assumptions!$B$4,Assignments!$J$5:$J$104,"&gt;="&amp;Assumptions!$B$4,Assignments!$L$5:$L$104,Assumptions!$D$10)+COUNTIFS(Assignments!$I$5:$I$104,"&lt;="&amp;Assumptions!$B$4,Assignments!$J$5:$J$104,"",Assignments!$L$5:$L$104,Assumptions!$D$10))</f>
        <v/>
      </c>
      <c r="D5" s="7" t="inlineStr">
        <is>
          <t>In-Service Spaces</t>
        </is>
      </c>
      <c r="E5" s="8">
        <f>COUNTIF(Spaces!$D$5:$D$104,Assumptions!$F$10)</f>
        <v/>
      </c>
    </row>
    <row r="6">
      <c r="A6" s="7" t="inlineStr">
        <is>
          <t>Scheduled Assignments</t>
        </is>
      </c>
      <c r="B6" s="9">
        <f>COUNTIF(Assignments!$L$5:$L$104,Assumptions!$D$11)</f>
        <v/>
      </c>
      <c r="D6" s="7" t="inlineStr">
        <is>
          <t>Assigned Spaces</t>
        </is>
      </c>
      <c r="E6" s="9">
        <f>COUNTIF(Spaces!$F$5:$F$104,Assumptions!$G$10)</f>
        <v/>
      </c>
    </row>
    <row r="7">
      <c r="A7" s="7" t="inlineStr">
        <is>
          <t>Assignments Ending Soon</t>
        </is>
      </c>
      <c r="B7" s="8">
        <f>IF(OR(Assumptions!$B$4="",Assumptions!$B$5=""),"",COUNTIFS(Assignments!$L$5:$L$104,Assumptions!$D$10,Assignments!$J$5:$J$104,"&gt;="&amp;Assumptions!$B$4,Assignments!$J$5:$J$104,"&lt;="&amp;Assumptions!$B$4+Assumptions!$B$5))</f>
        <v/>
      </c>
      <c r="D7" s="7" t="inlineStr">
        <is>
          <t>Available Spaces</t>
        </is>
      </c>
      <c r="E7" s="8">
        <f>COUNTIF(Spaces!$F$5:$F$104,Assumptions!$G$11)</f>
        <v/>
      </c>
    </row>
    <row r="8">
      <c r="A8" s="7" t="inlineStr">
        <is>
          <t>Assignment Records</t>
        </is>
      </c>
      <c r="B8" s="9">
        <f>COUNTIF(Assignments!$A$5:$A$104,"&lt;&gt;")</f>
        <v/>
      </c>
      <c r="D8" s="7" t="inlineStr">
        <is>
          <t>Out-of-Service Spaces</t>
        </is>
      </c>
      <c r="E8" s="9">
        <f>COUNTIF(Spaces!$F$5:$F$104,Assumptions!$G$12)</f>
        <v/>
      </c>
    </row>
    <row r="9">
      <c r="A9" s="7" t="inlineStr">
        <is>
          <t>Rows or Spaces Needing Review</t>
        </is>
      </c>
      <c r="B9" s="8">
        <f>SUM(COUNTIF(Assignments!$O$5:$O$104,"Review record"),COUNTIF(Spaces!$G$5:$G$104,"CHECK*"))</f>
        <v/>
      </c>
      <c r="D9" s="7" t="inlineStr">
        <is>
          <t>Space Utilization</t>
        </is>
      </c>
      <c r="E9" s="30">
        <f>IFERROR(E6/E5,"")</f>
        <v/>
      </c>
    </row>
    <row r="10"/>
    <row r="11"/>
    <row r="12">
      <c r="A12" s="11" t="inlineStr">
        <is>
          <t>Property Detail — First 10 Assumptions Entries</t>
        </is>
      </c>
      <c r="B12" s="11" t="n"/>
      <c r="C12" s="11" t="n"/>
      <c r="D12" s="11" t="n"/>
      <c r="E12" s="11" t="n"/>
      <c r="F12" s="11" t="n"/>
    </row>
    <row r="13" ht="32" customHeight="1">
      <c r="A13" s="12" t="inlineStr">
        <is>
          <t>Property</t>
        </is>
      </c>
      <c r="B13" s="12" t="inlineStr">
        <is>
          <t>In-Service Spaces</t>
        </is>
      </c>
      <c r="C13" s="12" t="inlineStr">
        <is>
          <t>Active Assignments</t>
        </is>
      </c>
      <c r="D13" s="12" t="inlineStr">
        <is>
          <t>Utilization</t>
        </is>
      </c>
      <c r="E13" s="12" t="inlineStr">
        <is>
          <t>Ending Soon</t>
        </is>
      </c>
      <c r="F13" s="12" t="inlineStr">
        <is>
          <t>Review Items</t>
        </is>
      </c>
    </row>
    <row r="14">
      <c r="A14" s="13">
        <f>IFERROR(IF(Assumptions!$A$10="","",Assumptions!$A$10),"")</f>
        <v/>
      </c>
      <c r="B14" s="14">
        <f>IF($A14="","",COUNTIFS(Spaces!$A$5:$A$104,$A14,Spaces!$D$5:$D$104,Assumptions!$F$10))</f>
        <v/>
      </c>
      <c r="C14" s="14">
        <f>IF(OR($A14="",Assumptions!$B$4=""),"",COUNTIFS(Assignments!$B$5:$B$104,$A14,Assignments!$I$5:$I$104,"&lt;="&amp;Assumptions!$B$4,Assignments!$J$5:$J$104,"&gt;="&amp;Assumptions!$B$4,Assignments!$L$5:$L$104,Assumptions!$D$10)+COUNTIFS(Assignments!$B$5:$B$104,$A14,Assignments!$I$5:$I$104,"&lt;="&amp;Assumptions!$B$4,Assignments!$J$5:$J$104,"",Assignments!$L$5:$L$104,Assumptions!$D$10))</f>
        <v/>
      </c>
      <c r="D14" s="31">
        <f>IF($A14="","",IFERROR($C14/$B14,""))</f>
        <v/>
      </c>
      <c r="E14" s="14">
        <f>IF(OR($A14="",Assumptions!$B$4="",Assumptions!$B$5=""),"",COUNTIFS(Assignments!$B$5:$B$104,$A14,Assignments!$L$5:$L$104,Assumptions!$D$10,Assignments!$J$5:$J$104,"&gt;="&amp;Assumptions!$B$4,Assignments!$J$5:$J$104,"&lt;="&amp;Assumptions!$B$4+Assumptions!$B$5))</f>
        <v/>
      </c>
      <c r="F14" s="14">
        <f>IF($A14="","",SUM(COUNTIFS(Assignments!$B$5:$B$104,$A14,Assignments!$O$5:$O$104,"Review record"),COUNTIFS(Spaces!$A$5:$A$104,$A14,Spaces!$G$5:$G$104,"CHECK*")))</f>
        <v/>
      </c>
    </row>
    <row r="15">
      <c r="A15" s="16">
        <f>IFERROR(IF(Assumptions!$A$11="","",Assumptions!$A$11),"")</f>
        <v/>
      </c>
      <c r="B15" s="17">
        <f>IF($A15="","",COUNTIFS(Spaces!$A$5:$A$104,$A15,Spaces!$D$5:$D$104,Assumptions!$F$10))</f>
        <v/>
      </c>
      <c r="C15" s="17">
        <f>IF(OR($A15="",Assumptions!$B$4=""),"",COUNTIFS(Assignments!$B$5:$B$104,$A15,Assignments!$I$5:$I$104,"&lt;="&amp;Assumptions!$B$4,Assignments!$J$5:$J$104,"&gt;="&amp;Assumptions!$B$4,Assignments!$L$5:$L$104,Assumptions!$D$10)+COUNTIFS(Assignments!$B$5:$B$104,$A15,Assignments!$I$5:$I$104,"&lt;="&amp;Assumptions!$B$4,Assignments!$J$5:$J$104,"",Assignments!$L$5:$L$104,Assumptions!$D$10))</f>
        <v/>
      </c>
      <c r="D15" s="32">
        <f>IF($A15="","",IFERROR($C15/$B15,""))</f>
        <v/>
      </c>
      <c r="E15" s="17">
        <f>IF(OR($A15="",Assumptions!$B$4="",Assumptions!$B$5=""),"",COUNTIFS(Assignments!$B$5:$B$104,$A15,Assignments!$L$5:$L$104,Assumptions!$D$10,Assignments!$J$5:$J$104,"&gt;="&amp;Assumptions!$B$4,Assignments!$J$5:$J$104,"&lt;="&amp;Assumptions!$B$4+Assumptions!$B$5))</f>
        <v/>
      </c>
      <c r="F15" s="17">
        <f>IF($A15="","",SUM(COUNTIFS(Assignments!$B$5:$B$104,$A15,Assignments!$O$5:$O$104,"Review record"),COUNTIFS(Spaces!$A$5:$A$104,$A15,Spaces!$G$5:$G$104,"CHECK*")))</f>
        <v/>
      </c>
    </row>
    <row r="16">
      <c r="A16" s="13">
        <f>IFERROR(IF(Assumptions!$A$12="","",Assumptions!$A$12),"")</f>
        <v/>
      </c>
      <c r="B16" s="14">
        <f>IF($A16="","",COUNTIFS(Spaces!$A$5:$A$104,$A16,Spaces!$D$5:$D$104,Assumptions!$F$10))</f>
        <v/>
      </c>
      <c r="C16" s="14">
        <f>IF(OR($A16="",Assumptions!$B$4=""),"",COUNTIFS(Assignments!$B$5:$B$104,$A16,Assignments!$I$5:$I$104,"&lt;="&amp;Assumptions!$B$4,Assignments!$J$5:$J$104,"&gt;="&amp;Assumptions!$B$4,Assignments!$L$5:$L$104,Assumptions!$D$10)+COUNTIFS(Assignments!$B$5:$B$104,$A16,Assignments!$I$5:$I$104,"&lt;="&amp;Assumptions!$B$4,Assignments!$J$5:$J$104,"",Assignments!$L$5:$L$104,Assumptions!$D$10))</f>
        <v/>
      </c>
      <c r="D16" s="31">
        <f>IF($A16="","",IFERROR($C16/$B16,""))</f>
        <v/>
      </c>
      <c r="E16" s="14">
        <f>IF(OR($A16="",Assumptions!$B$4="",Assumptions!$B$5=""),"",COUNTIFS(Assignments!$B$5:$B$104,$A16,Assignments!$L$5:$L$104,Assumptions!$D$10,Assignments!$J$5:$J$104,"&gt;="&amp;Assumptions!$B$4,Assignments!$J$5:$J$104,"&lt;="&amp;Assumptions!$B$4+Assumptions!$B$5))</f>
        <v/>
      </c>
      <c r="F16" s="14">
        <f>IF($A16="","",SUM(COUNTIFS(Assignments!$B$5:$B$104,$A16,Assignments!$O$5:$O$104,"Review record"),COUNTIFS(Spaces!$A$5:$A$104,$A16,Spaces!$G$5:$G$104,"CHECK*")))</f>
        <v/>
      </c>
    </row>
    <row r="17">
      <c r="A17" s="16">
        <f>IFERROR(IF(Assumptions!$A$13="","",Assumptions!$A$13),"")</f>
        <v/>
      </c>
      <c r="B17" s="17">
        <f>IF($A17="","",COUNTIFS(Spaces!$A$5:$A$104,$A17,Spaces!$D$5:$D$104,Assumptions!$F$10))</f>
        <v/>
      </c>
      <c r="C17" s="17">
        <f>IF(OR($A17="",Assumptions!$B$4=""),"",COUNTIFS(Assignments!$B$5:$B$104,$A17,Assignments!$I$5:$I$104,"&lt;="&amp;Assumptions!$B$4,Assignments!$J$5:$J$104,"&gt;="&amp;Assumptions!$B$4,Assignments!$L$5:$L$104,Assumptions!$D$10)+COUNTIFS(Assignments!$B$5:$B$104,$A17,Assignments!$I$5:$I$104,"&lt;="&amp;Assumptions!$B$4,Assignments!$J$5:$J$104,"",Assignments!$L$5:$L$104,Assumptions!$D$10))</f>
        <v/>
      </c>
      <c r="D17" s="32">
        <f>IF($A17="","",IFERROR($C17/$B17,""))</f>
        <v/>
      </c>
      <c r="E17" s="17">
        <f>IF(OR($A17="",Assumptions!$B$4="",Assumptions!$B$5=""),"",COUNTIFS(Assignments!$B$5:$B$104,$A17,Assignments!$L$5:$L$104,Assumptions!$D$10,Assignments!$J$5:$J$104,"&gt;="&amp;Assumptions!$B$4,Assignments!$J$5:$J$104,"&lt;="&amp;Assumptions!$B$4+Assumptions!$B$5))</f>
        <v/>
      </c>
      <c r="F17" s="17">
        <f>IF($A17="","",SUM(COUNTIFS(Assignments!$B$5:$B$104,$A17,Assignments!$O$5:$O$104,"Review record"),COUNTIFS(Spaces!$A$5:$A$104,$A17,Spaces!$G$5:$G$104,"CHECK*")))</f>
        <v/>
      </c>
    </row>
    <row r="18">
      <c r="A18" s="13">
        <f>IFERROR(IF(Assumptions!$A$14="","",Assumptions!$A$14),"")</f>
        <v/>
      </c>
      <c r="B18" s="14">
        <f>IF($A18="","",COUNTIFS(Spaces!$A$5:$A$104,$A18,Spaces!$D$5:$D$104,Assumptions!$F$10))</f>
        <v/>
      </c>
      <c r="C18" s="14">
        <f>IF(OR($A18="",Assumptions!$B$4=""),"",COUNTIFS(Assignments!$B$5:$B$104,$A18,Assignments!$I$5:$I$104,"&lt;="&amp;Assumptions!$B$4,Assignments!$J$5:$J$104,"&gt;="&amp;Assumptions!$B$4,Assignments!$L$5:$L$104,Assumptions!$D$10)+COUNTIFS(Assignments!$B$5:$B$104,$A18,Assignments!$I$5:$I$104,"&lt;="&amp;Assumptions!$B$4,Assignments!$J$5:$J$104,"",Assignments!$L$5:$L$104,Assumptions!$D$10))</f>
        <v/>
      </c>
      <c r="D18" s="31">
        <f>IF($A18="","",IFERROR($C18/$B18,""))</f>
        <v/>
      </c>
      <c r="E18" s="14">
        <f>IF(OR($A18="",Assumptions!$B$4="",Assumptions!$B$5=""),"",COUNTIFS(Assignments!$B$5:$B$104,$A18,Assignments!$L$5:$L$104,Assumptions!$D$10,Assignments!$J$5:$J$104,"&gt;="&amp;Assumptions!$B$4,Assignments!$J$5:$J$104,"&lt;="&amp;Assumptions!$B$4+Assumptions!$B$5))</f>
        <v/>
      </c>
      <c r="F18" s="14">
        <f>IF($A18="","",SUM(COUNTIFS(Assignments!$B$5:$B$104,$A18,Assignments!$O$5:$O$104,"Review record"),COUNTIFS(Spaces!$A$5:$A$104,$A18,Spaces!$G$5:$G$104,"CHECK*")))</f>
        <v/>
      </c>
    </row>
    <row r="19">
      <c r="A19" s="16">
        <f>IFERROR(IF(Assumptions!$A$15="","",Assumptions!$A$15),"")</f>
        <v/>
      </c>
      <c r="B19" s="17">
        <f>IF($A19="","",COUNTIFS(Spaces!$A$5:$A$104,$A19,Spaces!$D$5:$D$104,Assumptions!$F$10))</f>
        <v/>
      </c>
      <c r="C19" s="17">
        <f>IF(OR($A19="",Assumptions!$B$4=""),"",COUNTIFS(Assignments!$B$5:$B$104,$A19,Assignments!$I$5:$I$104,"&lt;="&amp;Assumptions!$B$4,Assignments!$J$5:$J$104,"&gt;="&amp;Assumptions!$B$4,Assignments!$L$5:$L$104,Assumptions!$D$10)+COUNTIFS(Assignments!$B$5:$B$104,$A19,Assignments!$I$5:$I$104,"&lt;="&amp;Assumptions!$B$4,Assignments!$J$5:$J$104,"",Assignments!$L$5:$L$104,Assumptions!$D$10))</f>
        <v/>
      </c>
      <c r="D19" s="32">
        <f>IF($A19="","",IFERROR($C19/$B19,""))</f>
        <v/>
      </c>
      <c r="E19" s="17">
        <f>IF(OR($A19="",Assumptions!$B$4="",Assumptions!$B$5=""),"",COUNTIFS(Assignments!$B$5:$B$104,$A19,Assignments!$L$5:$L$104,Assumptions!$D$10,Assignments!$J$5:$J$104,"&gt;="&amp;Assumptions!$B$4,Assignments!$J$5:$J$104,"&lt;="&amp;Assumptions!$B$4+Assumptions!$B$5))</f>
        <v/>
      </c>
      <c r="F19" s="17">
        <f>IF($A19="","",SUM(COUNTIFS(Assignments!$B$5:$B$104,$A19,Assignments!$O$5:$O$104,"Review record"),COUNTIFS(Spaces!$A$5:$A$104,$A19,Spaces!$G$5:$G$104,"CHECK*")))</f>
        <v/>
      </c>
    </row>
    <row r="20">
      <c r="A20" s="13">
        <f>IFERROR(IF(Assumptions!$A$16="","",Assumptions!$A$16),"")</f>
        <v/>
      </c>
      <c r="B20" s="14">
        <f>IF($A20="","",COUNTIFS(Spaces!$A$5:$A$104,$A20,Spaces!$D$5:$D$104,Assumptions!$F$10))</f>
        <v/>
      </c>
      <c r="C20" s="14">
        <f>IF(OR($A20="",Assumptions!$B$4=""),"",COUNTIFS(Assignments!$B$5:$B$104,$A20,Assignments!$I$5:$I$104,"&lt;="&amp;Assumptions!$B$4,Assignments!$J$5:$J$104,"&gt;="&amp;Assumptions!$B$4,Assignments!$L$5:$L$104,Assumptions!$D$10)+COUNTIFS(Assignments!$B$5:$B$104,$A20,Assignments!$I$5:$I$104,"&lt;="&amp;Assumptions!$B$4,Assignments!$J$5:$J$104,"",Assignments!$L$5:$L$104,Assumptions!$D$10))</f>
        <v/>
      </c>
      <c r="D20" s="31">
        <f>IF($A20="","",IFERROR($C20/$B20,""))</f>
        <v/>
      </c>
      <c r="E20" s="14">
        <f>IF(OR($A20="",Assumptions!$B$4="",Assumptions!$B$5=""),"",COUNTIFS(Assignments!$B$5:$B$104,$A20,Assignments!$L$5:$L$104,Assumptions!$D$10,Assignments!$J$5:$J$104,"&gt;="&amp;Assumptions!$B$4,Assignments!$J$5:$J$104,"&lt;="&amp;Assumptions!$B$4+Assumptions!$B$5))</f>
        <v/>
      </c>
      <c r="F20" s="14">
        <f>IF($A20="","",SUM(COUNTIFS(Assignments!$B$5:$B$104,$A20,Assignments!$O$5:$O$104,"Review record"),COUNTIFS(Spaces!$A$5:$A$104,$A20,Spaces!$G$5:$G$104,"CHECK*")))</f>
        <v/>
      </c>
    </row>
    <row r="21">
      <c r="A21" s="16">
        <f>IFERROR(IF(Assumptions!$A$17="","",Assumptions!$A$17),"")</f>
        <v/>
      </c>
      <c r="B21" s="17">
        <f>IF($A21="","",COUNTIFS(Spaces!$A$5:$A$104,$A21,Spaces!$D$5:$D$104,Assumptions!$F$10))</f>
        <v/>
      </c>
      <c r="C21" s="17">
        <f>IF(OR($A21="",Assumptions!$B$4=""),"",COUNTIFS(Assignments!$B$5:$B$104,$A21,Assignments!$I$5:$I$104,"&lt;="&amp;Assumptions!$B$4,Assignments!$J$5:$J$104,"&gt;="&amp;Assumptions!$B$4,Assignments!$L$5:$L$104,Assumptions!$D$10)+COUNTIFS(Assignments!$B$5:$B$104,$A21,Assignments!$I$5:$I$104,"&lt;="&amp;Assumptions!$B$4,Assignments!$J$5:$J$104,"",Assignments!$L$5:$L$104,Assumptions!$D$10))</f>
        <v/>
      </c>
      <c r="D21" s="32">
        <f>IF($A21="","",IFERROR($C21/$B21,""))</f>
        <v/>
      </c>
      <c r="E21" s="17">
        <f>IF(OR($A21="",Assumptions!$B$4="",Assumptions!$B$5=""),"",COUNTIFS(Assignments!$B$5:$B$104,$A21,Assignments!$L$5:$L$104,Assumptions!$D$10,Assignments!$J$5:$J$104,"&gt;="&amp;Assumptions!$B$4,Assignments!$J$5:$J$104,"&lt;="&amp;Assumptions!$B$4+Assumptions!$B$5))</f>
        <v/>
      </c>
      <c r="F21" s="17">
        <f>IF($A21="","",SUM(COUNTIFS(Assignments!$B$5:$B$104,$A21,Assignments!$O$5:$O$104,"Review record"),COUNTIFS(Spaces!$A$5:$A$104,$A21,Spaces!$G$5:$G$104,"CHECK*")))</f>
        <v/>
      </c>
    </row>
    <row r="22">
      <c r="A22" s="13">
        <f>IFERROR(IF(Assumptions!$A$18="","",Assumptions!$A$18),"")</f>
        <v/>
      </c>
      <c r="B22" s="14">
        <f>IF($A22="","",COUNTIFS(Spaces!$A$5:$A$104,$A22,Spaces!$D$5:$D$104,Assumptions!$F$10))</f>
        <v/>
      </c>
      <c r="C22" s="14">
        <f>IF(OR($A22="",Assumptions!$B$4=""),"",COUNTIFS(Assignments!$B$5:$B$104,$A22,Assignments!$I$5:$I$104,"&lt;="&amp;Assumptions!$B$4,Assignments!$J$5:$J$104,"&gt;="&amp;Assumptions!$B$4,Assignments!$L$5:$L$104,Assumptions!$D$10)+COUNTIFS(Assignments!$B$5:$B$104,$A22,Assignments!$I$5:$I$104,"&lt;="&amp;Assumptions!$B$4,Assignments!$J$5:$J$104,"",Assignments!$L$5:$L$104,Assumptions!$D$10))</f>
        <v/>
      </c>
      <c r="D22" s="31">
        <f>IF($A22="","",IFERROR($C22/$B22,""))</f>
        <v/>
      </c>
      <c r="E22" s="14">
        <f>IF(OR($A22="",Assumptions!$B$4="",Assumptions!$B$5=""),"",COUNTIFS(Assignments!$B$5:$B$104,$A22,Assignments!$L$5:$L$104,Assumptions!$D$10,Assignments!$J$5:$J$104,"&gt;="&amp;Assumptions!$B$4,Assignments!$J$5:$J$104,"&lt;="&amp;Assumptions!$B$4+Assumptions!$B$5))</f>
        <v/>
      </c>
      <c r="F22" s="14">
        <f>IF($A22="","",SUM(COUNTIFS(Assignments!$B$5:$B$104,$A22,Assignments!$O$5:$O$104,"Review record"),COUNTIFS(Spaces!$A$5:$A$104,$A22,Spaces!$G$5:$G$104,"CHECK*")))</f>
        <v/>
      </c>
    </row>
    <row r="23">
      <c r="A23" s="16">
        <f>IFERROR(IF(Assumptions!$A$19="","",Assumptions!$A$19),"")</f>
        <v/>
      </c>
      <c r="B23" s="17">
        <f>IF($A23="","",COUNTIFS(Spaces!$A$5:$A$104,$A23,Spaces!$D$5:$D$104,Assumptions!$F$10))</f>
        <v/>
      </c>
      <c r="C23" s="17">
        <f>IF(OR($A23="",Assumptions!$B$4=""),"",COUNTIFS(Assignments!$B$5:$B$104,$A23,Assignments!$I$5:$I$104,"&lt;="&amp;Assumptions!$B$4,Assignments!$J$5:$J$104,"&gt;="&amp;Assumptions!$B$4,Assignments!$L$5:$L$104,Assumptions!$D$10)+COUNTIFS(Assignments!$B$5:$B$104,$A23,Assignments!$I$5:$I$104,"&lt;="&amp;Assumptions!$B$4,Assignments!$J$5:$J$104,"",Assignments!$L$5:$L$104,Assumptions!$D$10))</f>
        <v/>
      </c>
      <c r="D23" s="32">
        <f>IF($A23="","",IFERROR($C23/$B23,""))</f>
        <v/>
      </c>
      <c r="E23" s="17">
        <f>IF(OR($A23="",Assumptions!$B$4="",Assumptions!$B$5=""),"",COUNTIFS(Assignments!$B$5:$B$104,$A23,Assignments!$L$5:$L$104,Assumptions!$D$10,Assignments!$J$5:$J$104,"&gt;="&amp;Assumptions!$B$4,Assignments!$J$5:$J$104,"&lt;="&amp;Assumptions!$B$4+Assumptions!$B$5))</f>
        <v/>
      </c>
      <c r="F23" s="17">
        <f>IF($A23="","",SUM(COUNTIFS(Assignments!$B$5:$B$104,$A23,Assignments!$O$5:$O$104,"Review record"),COUNTIFS(Spaces!$A$5:$A$104,$A23,Spaces!$G$5:$G$104,"CHECK*")))</f>
        <v/>
      </c>
    </row>
    <row r="24"/>
    <row r="25" ht="34" customHeight="1">
      <c r="A25" s="4" t="inlineStr">
        <is>
          <t>Checks identify entered-data conditions for human review. They do not verify leases, permits, local rules, vehicle eligibility, or external records.</t>
        </is>
      </c>
    </row>
  </sheetData>
  <mergeCells count="1">
    <mergeCell ref="A1:F1"/>
  </mergeCells>
  <conditionalFormatting sqref="B9">
    <cfRule type="expression" priority="1" dxfId="0">
      <formula>B9&gt;0</formula>
    </cfRule>
    <cfRule type="expression" priority="2" dxfId="1">
      <formula>B9=0</formula>
    </cfRule>
  </conditionalFormatting>
  <conditionalFormatting sqref="F14:F23">
    <cfRule type="expression" priority="3" dxfId="0">
      <formula>F14&gt;0</formula>
    </cfRule>
  </conditionalFormatting>
  <pageMargins left="0.25" right="0.2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O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20" customWidth="1" min="3" max="3"/>
    <col width="26" customWidth="1" min="4" max="4"/>
    <col width="19" customWidth="1" min="5" max="5"/>
    <col width="20" customWidth="1" min="6" max="6"/>
    <col width="27" customWidth="1" min="7" max="7"/>
    <col width="21" customWidth="1" min="8" max="8"/>
    <col width="13" customWidth="1" min="9" max="9"/>
    <col width="13" customWidth="1" min="10" max="10"/>
    <col width="22" customWidth="1" min="11" max="11"/>
    <col width="18" customWidth="1" min="12" max="12"/>
    <col width="24" customWidth="1" min="13" max="13"/>
    <col width="25" customWidth="1" min="14" max="14"/>
    <col width="18" customWidth="1" min="15" max="15"/>
  </cols>
  <sheetData>
    <row r="1" ht="30" customHeight="1">
      <c r="A1" s="1" t="inlineStr">
        <is>
          <t>Parking Assignments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n"/>
    </row>
    <row r="2" ht="28" customHeight="1">
      <c r="A2" s="4" t="inlineStr">
        <is>
          <t>Yellow cells are editable. Formula alerts prompt a human review and do not represent an official status.</t>
        </is>
      </c>
    </row>
    <row r="3"/>
    <row r="4" ht="32" customHeight="1">
      <c r="A4" s="12" t="inlineStr">
        <is>
          <t>Assignment ID</t>
        </is>
      </c>
      <c r="B4" s="12" t="inlineStr">
        <is>
          <t>Property</t>
        </is>
      </c>
      <c r="C4" s="12" t="inlineStr">
        <is>
          <t>Unit</t>
        </is>
      </c>
      <c r="D4" s="12" t="inlineStr">
        <is>
          <t>Tenant or Household</t>
        </is>
      </c>
      <c r="E4" s="12" t="inlineStr">
        <is>
          <t>Parking Space</t>
        </is>
      </c>
      <c r="F4" s="12" t="inlineStr">
        <is>
          <t>Permit ID</t>
        </is>
      </c>
      <c r="G4" s="12" t="inlineStr">
        <is>
          <t>Vehicle Description</t>
        </is>
      </c>
      <c r="H4" s="12" t="inlineStr">
        <is>
          <t>Vehicle Identifier</t>
        </is>
      </c>
      <c r="I4" s="12" t="inlineStr">
        <is>
          <t>Start Date</t>
        </is>
      </c>
      <c r="J4" s="12" t="inlineStr">
        <is>
          <t>End Date</t>
        </is>
      </c>
      <c r="K4" s="12" t="inlineStr">
        <is>
          <t>Permit Responsibility</t>
        </is>
      </c>
      <c r="L4" s="12" t="inlineStr">
        <is>
          <t>Assignment Status</t>
        </is>
      </c>
      <c r="M4" s="12" t="inlineStr">
        <is>
          <t>Date Check</t>
        </is>
      </c>
      <c r="N4" s="12" t="inlineStr">
        <is>
          <t>Space Check</t>
        </is>
      </c>
      <c r="O4" s="12" t="inlineStr">
        <is>
          <t>Follow-Up</t>
        </is>
      </c>
    </row>
    <row r="5" ht="24" customHeight="1">
      <c r="A5" s="19" t="inlineStr">
        <is>
          <t>SAMPLE-ASG-001</t>
        </is>
      </c>
      <c r="B5" s="19" t="inlineStr">
        <is>
          <t>Fictional Juniper Court</t>
        </is>
      </c>
      <c r="C5" s="19" t="inlineStr">
        <is>
          <t>SAMPLE-UNIT-J101</t>
        </is>
      </c>
      <c r="D5" s="19" t="inlineStr">
        <is>
          <t>Fictional Avery Household</t>
        </is>
      </c>
      <c r="E5" s="19" t="inlineStr">
        <is>
          <t>SAMPLE-JC-01</t>
        </is>
      </c>
      <c r="F5" s="19" t="inlineStr">
        <is>
          <t>SAMPLE-PERMIT-001</t>
        </is>
      </c>
      <c r="G5" s="19" t="inlineStr">
        <is>
          <t>Fictional blue compact car</t>
        </is>
      </c>
      <c r="H5" s="19" t="inlineStr">
        <is>
          <t>SAMPLE-VEH-001</t>
        </is>
      </c>
      <c r="I5" s="33" t="n">
        <v>46096</v>
      </c>
      <c r="J5" s="33" t="n"/>
      <c r="K5" s="21" t="inlineStr">
        <is>
          <t>Tenant</t>
        </is>
      </c>
      <c r="L5" s="21" t="inlineStr">
        <is>
          <t>Active</t>
        </is>
      </c>
      <c r="M5" s="22">
        <f>IF($A5="","",IF(Assumptions!$B$4="","CHECK REVIEW DATE",IF(OR($B5="",$C5="",$D5="",$E5="",$I5="",$K5="",$L5=""),"CHECK REQUIRED FIELDS",IF(AND($J5&lt;&gt;"",$J5&lt;$I5),"CHECK END DATE",IF(AND($L5=Assumptions!$D$10,OR($I5&gt;Assumptions!$B$4,AND($J5&lt;&gt;"",$J5&lt;Assumptions!$B$4))),"CHECK STATUS / DATES",IF(AND($L5=Assumptions!$D$11,$I5&lt;=Assumptions!$B$4),"CHECK STATUS / DATES",IF(AND($L5=Assumptions!$D$12,OR($J5="",$J5&gt;=Assumptions!$B$4)),"CHECK STATUS / DATES","Clear")))))))</f>
        <v/>
      </c>
      <c r="N5" s="22">
        <f>IF(OR($A5="",$B5="",$E5=""),"",IF(COUNTIFS(Spaces!$A$5:$A$104,$B5,Spaces!$B$5:$B$104,$E5)=0,"CHECK SPACE LIST",IF(COUNTIFS(Spaces!$A$5:$A$104,$B5,Spaces!$B$5:$B$104,$E5,Spaces!$D$5:$D$104,Assumptions!$F$11)&gt;0,"CHECK SPACE SERVICE",IF($L5=Assumptions!$D$12,"Not checked",IF(SUMPRODUCT(($B$5:$B$104=$B5)*($E$5:$E$104=$E5)*(ROW($E$5:$E$104)&lt;&gt;ROW($E5))*($I$5:$I$104&lt;&gt;"")*($L$5:$L$104&lt;&gt;Assumptions!$D$12)*($I$5:$I$104&lt;=IF($J5="",DATE(9999,12,31),$J5))*((($J$5:$J$104="")+($J$5:$J$104&gt;=$I5))&gt;0))&gt;0,"CHECK OVERLAP","Clear")))))</f>
        <v/>
      </c>
      <c r="O5" s="22">
        <f>IF($A5="","",IF(OR(LEFT($M5,5)="CHECK",LEFT($N5,5)="CHECK"),"Review record",IF(AND($L5=Assumptions!$D$10,$J5&lt;&gt;"",Assumptions!$B$4&lt;&gt;"",$J5&gt;=Assumptions!$B$4,$J5&lt;=Assumptions!$B$4+Assumptions!$B$5),"Ending soon",IF(AND($L5=Assumptions!$D$11,Assumptions!$B$4&lt;&gt;"",$I5&gt;Assumptions!$B$4),"Future start","None"))))</f>
        <v/>
      </c>
    </row>
    <row r="6" ht="24" customHeight="1">
      <c r="A6" s="19" t="inlineStr">
        <is>
          <t>SAMPLE-ASG-002</t>
        </is>
      </c>
      <c r="B6" s="19" t="inlineStr">
        <is>
          <t>Fictional Juniper Court</t>
        </is>
      </c>
      <c r="C6" s="19" t="inlineStr">
        <is>
          <t>SAMPLE-UNIT-J102</t>
        </is>
      </c>
      <c r="D6" s="19" t="inlineStr">
        <is>
          <t>Fictional Blake Household</t>
        </is>
      </c>
      <c r="E6" s="19" t="inlineStr">
        <is>
          <t>SAMPLE-JC-02</t>
        </is>
      </c>
      <c r="F6" s="19" t="inlineStr">
        <is>
          <t>SAMPLE-PERMIT-002</t>
        </is>
      </c>
      <c r="G6" s="19" t="inlineStr">
        <is>
          <t>Fictional gray sedan</t>
        </is>
      </c>
      <c r="H6" s="19" t="inlineStr">
        <is>
          <t>SAMPLE-VEH-002</t>
        </is>
      </c>
      <c r="I6" s="33" t="n">
        <v>46186</v>
      </c>
      <c r="J6" s="33" t="n">
        <v>46296</v>
      </c>
      <c r="K6" s="21" t="inlineStr">
        <is>
          <t>Tenant</t>
        </is>
      </c>
      <c r="L6" s="21" t="inlineStr">
        <is>
          <t>Active</t>
        </is>
      </c>
      <c r="M6" s="23">
        <f>IF($A6="","",IF(Assumptions!$B$4="","CHECK REVIEW DATE",IF(OR($B6="",$C6="",$D6="",$E6="",$I6="",$K6="",$L6=""),"CHECK REQUIRED FIELDS",IF(AND($J6&lt;&gt;"",$J6&lt;$I6),"CHECK END DATE",IF(AND($L6=Assumptions!$D$10,OR($I6&gt;Assumptions!$B$4,AND($J6&lt;&gt;"",$J6&lt;Assumptions!$B$4))),"CHECK STATUS / DATES",IF(AND($L6=Assumptions!$D$11,$I6&lt;=Assumptions!$B$4),"CHECK STATUS / DATES",IF(AND($L6=Assumptions!$D$12,OR($J6="",$J6&gt;=Assumptions!$B$4)),"CHECK STATUS / DATES","Clear")))))))</f>
        <v/>
      </c>
      <c r="N6" s="23">
        <f>IF(OR($A6="",$B6="",$E6=""),"",IF(COUNTIFS(Spaces!$A$5:$A$104,$B6,Spaces!$B$5:$B$104,$E6)=0,"CHECK SPACE LIST",IF(COUNTIFS(Spaces!$A$5:$A$104,$B6,Spaces!$B$5:$B$104,$E6,Spaces!$D$5:$D$104,Assumptions!$F$11)&gt;0,"CHECK SPACE SERVICE",IF($L6=Assumptions!$D$12,"Not checked",IF(SUMPRODUCT(($B$5:$B$104=$B6)*($E$5:$E$104=$E6)*(ROW($E$5:$E$104)&lt;&gt;ROW($E6))*($I$5:$I$104&lt;&gt;"")*($L$5:$L$104&lt;&gt;Assumptions!$D$12)*($I$5:$I$104&lt;=IF($J6="",DATE(9999,12,31),$J6))*((($J$5:$J$104="")+($J$5:$J$104&gt;=$I6))&gt;0))&gt;0,"CHECK OVERLAP","Clear")))))</f>
        <v/>
      </c>
      <c r="O6" s="23">
        <f>IF($A6="","",IF(OR(LEFT($M6,5)="CHECK",LEFT($N6,5)="CHECK"),"Review record",IF(AND($L6=Assumptions!$D$10,$J6&lt;&gt;"",Assumptions!$B$4&lt;&gt;"",$J6&gt;=Assumptions!$B$4,$J6&lt;=Assumptions!$B$4+Assumptions!$B$5),"Ending soon",IF(AND($L6=Assumptions!$D$11,Assumptions!$B$4&lt;&gt;"",$I6&gt;Assumptions!$B$4),"Future start","None"))))</f>
        <v/>
      </c>
    </row>
    <row r="7" ht="24" customHeight="1">
      <c r="A7" s="19" t="inlineStr">
        <is>
          <t>SAMPLE-ASG-003</t>
        </is>
      </c>
      <c r="B7" s="19" t="inlineStr">
        <is>
          <t>Fictional Juniper Court</t>
        </is>
      </c>
      <c r="C7" s="19" t="inlineStr">
        <is>
          <t>SAMPLE-UNIT-J103</t>
        </is>
      </c>
      <c r="D7" s="19" t="inlineStr">
        <is>
          <t>Fictional Casey Household</t>
        </is>
      </c>
      <c r="E7" s="19" t="inlineStr">
        <is>
          <t>SAMPLE-JC-03</t>
        </is>
      </c>
      <c r="F7" s="19" t="inlineStr">
        <is>
          <t>SAMPLE-PERMIT-003</t>
        </is>
      </c>
      <c r="G7" s="19" t="inlineStr">
        <is>
          <t>Fictional white hatchback</t>
        </is>
      </c>
      <c r="H7" s="19" t="inlineStr">
        <is>
          <t>SAMPLE-VEH-003</t>
        </is>
      </c>
      <c r="I7" s="33" t="n">
        <v>46291</v>
      </c>
      <c r="J7" s="33" t="n">
        <v>46456</v>
      </c>
      <c r="K7" s="21" t="inlineStr">
        <is>
          <t>Property Manager</t>
        </is>
      </c>
      <c r="L7" s="21" t="inlineStr">
        <is>
          <t>Scheduled</t>
        </is>
      </c>
      <c r="M7" s="22">
        <f>IF($A7="","",IF(Assumptions!$B$4="","CHECK REVIEW DATE",IF(OR($B7="",$C7="",$D7="",$E7="",$I7="",$K7="",$L7=""),"CHECK REQUIRED FIELDS",IF(AND($J7&lt;&gt;"",$J7&lt;$I7),"CHECK END DATE",IF(AND($L7=Assumptions!$D$10,OR($I7&gt;Assumptions!$B$4,AND($J7&lt;&gt;"",$J7&lt;Assumptions!$B$4))),"CHECK STATUS / DATES",IF(AND($L7=Assumptions!$D$11,$I7&lt;=Assumptions!$B$4),"CHECK STATUS / DATES",IF(AND($L7=Assumptions!$D$12,OR($J7="",$J7&gt;=Assumptions!$B$4)),"CHECK STATUS / DATES","Clear")))))))</f>
        <v/>
      </c>
      <c r="N7" s="22">
        <f>IF(OR($A7="",$B7="",$E7=""),"",IF(COUNTIFS(Spaces!$A$5:$A$104,$B7,Spaces!$B$5:$B$104,$E7)=0,"CHECK SPACE LIST",IF(COUNTIFS(Spaces!$A$5:$A$104,$B7,Spaces!$B$5:$B$104,$E7,Spaces!$D$5:$D$104,Assumptions!$F$11)&gt;0,"CHECK SPACE SERVICE",IF($L7=Assumptions!$D$12,"Not checked",IF(SUMPRODUCT(($B$5:$B$104=$B7)*($E$5:$E$104=$E7)*(ROW($E$5:$E$104)&lt;&gt;ROW($E7))*($I$5:$I$104&lt;&gt;"")*($L$5:$L$104&lt;&gt;Assumptions!$D$12)*($I$5:$I$104&lt;=IF($J7="",DATE(9999,12,31),$J7))*((($J$5:$J$104="")+($J$5:$J$104&gt;=$I7))&gt;0))&gt;0,"CHECK OVERLAP","Clear")))))</f>
        <v/>
      </c>
      <c r="O7" s="22">
        <f>IF($A7="","",IF(OR(LEFT($M7,5)="CHECK",LEFT($N7,5)="CHECK"),"Review record",IF(AND($L7=Assumptions!$D$10,$J7&lt;&gt;"",Assumptions!$B$4&lt;&gt;"",$J7&gt;=Assumptions!$B$4,$J7&lt;=Assumptions!$B$4+Assumptions!$B$5),"Ending soon",IF(AND($L7=Assumptions!$D$11,Assumptions!$B$4&lt;&gt;"",$I7&gt;Assumptions!$B$4),"Future start","None"))))</f>
        <v/>
      </c>
    </row>
    <row r="8" ht="24" customHeight="1">
      <c r="A8" s="19" t="inlineStr">
        <is>
          <t>SAMPLE-ASG-004</t>
        </is>
      </c>
      <c r="B8" s="19" t="inlineStr">
        <is>
          <t>Fictional Harbor Mews</t>
        </is>
      </c>
      <c r="C8" s="19" t="inlineStr">
        <is>
          <t>SAMPLE-UNIT-H201</t>
        </is>
      </c>
      <c r="D8" s="19" t="inlineStr">
        <is>
          <t>Fictional Drew Household</t>
        </is>
      </c>
      <c r="E8" s="19" t="inlineStr">
        <is>
          <t>SAMPLE-HM-01</t>
        </is>
      </c>
      <c r="F8" s="19" t="inlineStr">
        <is>
          <t>SAMPLE-PERMIT-004</t>
        </is>
      </c>
      <c r="G8" s="19" t="inlineStr">
        <is>
          <t>Fictional green crossover</t>
        </is>
      </c>
      <c r="H8" s="19" t="inlineStr">
        <is>
          <t>SAMPLE-VEH-004</t>
        </is>
      </c>
      <c r="I8" s="33" t="n">
        <v>45976</v>
      </c>
      <c r="J8" s="33" t="n">
        <v>46396</v>
      </c>
      <c r="K8" s="21" t="inlineStr">
        <is>
          <t>Tenant</t>
        </is>
      </c>
      <c r="L8" s="21" t="inlineStr">
        <is>
          <t>Active</t>
        </is>
      </c>
      <c r="M8" s="23">
        <f>IF($A8="","",IF(Assumptions!$B$4="","CHECK REVIEW DATE",IF(OR($B8="",$C8="",$D8="",$E8="",$I8="",$K8="",$L8=""),"CHECK REQUIRED FIELDS",IF(AND($J8&lt;&gt;"",$J8&lt;$I8),"CHECK END DATE",IF(AND($L8=Assumptions!$D$10,OR($I8&gt;Assumptions!$B$4,AND($J8&lt;&gt;"",$J8&lt;Assumptions!$B$4))),"CHECK STATUS / DATES",IF(AND($L8=Assumptions!$D$11,$I8&lt;=Assumptions!$B$4),"CHECK STATUS / DATES",IF(AND($L8=Assumptions!$D$12,OR($J8="",$J8&gt;=Assumptions!$B$4)),"CHECK STATUS / DATES","Clear")))))))</f>
        <v/>
      </c>
      <c r="N8" s="23">
        <f>IF(OR($A8="",$B8="",$E8=""),"",IF(COUNTIFS(Spaces!$A$5:$A$104,$B8,Spaces!$B$5:$B$104,$E8)=0,"CHECK SPACE LIST",IF(COUNTIFS(Spaces!$A$5:$A$104,$B8,Spaces!$B$5:$B$104,$E8,Spaces!$D$5:$D$104,Assumptions!$F$11)&gt;0,"CHECK SPACE SERVICE",IF($L8=Assumptions!$D$12,"Not checked",IF(SUMPRODUCT(($B$5:$B$104=$B8)*($E$5:$E$104=$E8)*(ROW($E$5:$E$104)&lt;&gt;ROW($E8))*($I$5:$I$104&lt;&gt;"")*($L$5:$L$104&lt;&gt;Assumptions!$D$12)*($I$5:$I$104&lt;=IF($J8="",DATE(9999,12,31),$J8))*((($J$5:$J$104="")+($J$5:$J$104&gt;=$I8))&gt;0))&gt;0,"CHECK OVERLAP","Clear")))))</f>
        <v/>
      </c>
      <c r="O8" s="23">
        <f>IF($A8="","",IF(OR(LEFT($M8,5)="CHECK",LEFT($N8,5)="CHECK"),"Review record",IF(AND($L8=Assumptions!$D$10,$J8&lt;&gt;"",Assumptions!$B$4&lt;&gt;"",$J8&gt;=Assumptions!$B$4,$J8&lt;=Assumptions!$B$4+Assumptions!$B$5),"Ending soon",IF(AND($L8=Assumptions!$D$11,Assumptions!$B$4&lt;&gt;"",$I8&gt;Assumptions!$B$4),"Future start","None"))))</f>
        <v/>
      </c>
    </row>
    <row r="9" ht="24" customHeight="1">
      <c r="A9" s="19" t="inlineStr">
        <is>
          <t>SAMPLE-ASG-005</t>
        </is>
      </c>
      <c r="B9" s="19" t="inlineStr">
        <is>
          <t>Fictional Harbor Mews</t>
        </is>
      </c>
      <c r="C9" s="19" t="inlineStr">
        <is>
          <t>SAMPLE-UNIT-H202</t>
        </is>
      </c>
      <c r="D9" s="19" t="inlineStr">
        <is>
          <t>Fictional Ellis Household</t>
        </is>
      </c>
      <c r="E9" s="19" t="inlineStr">
        <is>
          <t>SAMPLE-HM-02</t>
        </is>
      </c>
      <c r="F9" s="19" t="inlineStr">
        <is>
          <t>SAMPLE-PERMIT-005</t>
        </is>
      </c>
      <c r="G9" s="19" t="inlineStr">
        <is>
          <t>Fictional silver coupe</t>
        </is>
      </c>
      <c r="H9" s="19" t="inlineStr">
        <is>
          <t>SAMPLE-VEH-005</t>
        </is>
      </c>
      <c r="I9" s="33" t="n">
        <v>45876</v>
      </c>
      <c r="J9" s="33" t="n">
        <v>46266</v>
      </c>
      <c r="K9" s="21" t="inlineStr">
        <is>
          <t>Tenant</t>
        </is>
      </c>
      <c r="L9" s="21" t="inlineStr">
        <is>
          <t>Ended</t>
        </is>
      </c>
      <c r="M9" s="22">
        <f>IF($A9="","",IF(Assumptions!$B$4="","CHECK REVIEW DATE",IF(OR($B9="",$C9="",$D9="",$E9="",$I9="",$K9="",$L9=""),"CHECK REQUIRED FIELDS",IF(AND($J9&lt;&gt;"",$J9&lt;$I9),"CHECK END DATE",IF(AND($L9=Assumptions!$D$10,OR($I9&gt;Assumptions!$B$4,AND($J9&lt;&gt;"",$J9&lt;Assumptions!$B$4))),"CHECK STATUS / DATES",IF(AND($L9=Assumptions!$D$11,$I9&lt;=Assumptions!$B$4),"CHECK STATUS / DATES",IF(AND($L9=Assumptions!$D$12,OR($J9="",$J9&gt;=Assumptions!$B$4)),"CHECK STATUS / DATES","Clear")))))))</f>
        <v/>
      </c>
      <c r="N9" s="22">
        <f>IF(OR($A9="",$B9="",$E9=""),"",IF(COUNTIFS(Spaces!$A$5:$A$104,$B9,Spaces!$B$5:$B$104,$E9)=0,"CHECK SPACE LIST",IF(COUNTIFS(Spaces!$A$5:$A$104,$B9,Spaces!$B$5:$B$104,$E9,Spaces!$D$5:$D$104,Assumptions!$F$11)&gt;0,"CHECK SPACE SERVICE",IF($L9=Assumptions!$D$12,"Not checked",IF(SUMPRODUCT(($B$5:$B$104=$B9)*($E$5:$E$104=$E9)*(ROW($E$5:$E$104)&lt;&gt;ROW($E9))*($I$5:$I$104&lt;&gt;"")*($L$5:$L$104&lt;&gt;Assumptions!$D$12)*($I$5:$I$104&lt;=IF($J9="",DATE(9999,12,31),$J9))*((($J$5:$J$104="")+($J$5:$J$104&gt;=$I9))&gt;0))&gt;0,"CHECK OVERLAP","Clear")))))</f>
        <v/>
      </c>
      <c r="O9" s="22">
        <f>IF($A9="","",IF(OR(LEFT($M9,5)="CHECK",LEFT($N9,5)="CHECK"),"Review record",IF(AND($L9=Assumptions!$D$10,$J9&lt;&gt;"",Assumptions!$B$4&lt;&gt;"",$J9&gt;=Assumptions!$B$4,$J9&lt;=Assumptions!$B$4+Assumptions!$B$5),"Ending soon",IF(AND($L9=Assumptions!$D$11,Assumptions!$B$4&lt;&gt;"",$I9&gt;Assumptions!$B$4),"Future start","None"))))</f>
        <v/>
      </c>
    </row>
    <row r="10" ht="24" customHeight="1">
      <c r="A10" s="19" t="inlineStr">
        <is>
          <t>SAMPLE-ASG-006</t>
        </is>
      </c>
      <c r="B10" s="19" t="inlineStr">
        <is>
          <t>Fictional Copper Lane Homes</t>
        </is>
      </c>
      <c r="C10" s="19" t="inlineStr">
        <is>
          <t>SAMPLE-UNIT-C301</t>
        </is>
      </c>
      <c r="D10" s="19" t="inlineStr">
        <is>
          <t>Fictional Gray Household</t>
        </is>
      </c>
      <c r="E10" s="19" t="inlineStr">
        <is>
          <t>SAMPLE-CL-01</t>
        </is>
      </c>
      <c r="F10" s="19" t="inlineStr">
        <is>
          <t>SAMPLE-PERMIT-006</t>
        </is>
      </c>
      <c r="G10" s="19" t="inlineStr">
        <is>
          <t>Fictional red small utility vehicle</t>
        </is>
      </c>
      <c r="H10" s="19" t="inlineStr">
        <is>
          <t>SAMPLE-VEH-006</t>
        </is>
      </c>
      <c r="I10" s="33" t="n">
        <v>46246</v>
      </c>
      <c r="J10" s="33" t="n"/>
      <c r="K10" s="21" t="inlineStr">
        <is>
          <t>Owner</t>
        </is>
      </c>
      <c r="L10" s="21" t="inlineStr">
        <is>
          <t>Active</t>
        </is>
      </c>
      <c r="M10" s="23">
        <f>IF($A10="","",IF(Assumptions!$B$4="","CHECK REVIEW DATE",IF(OR($B10="",$C10="",$D10="",$E10="",$I10="",$K10="",$L10=""),"CHECK REQUIRED FIELDS",IF(AND($J10&lt;&gt;"",$J10&lt;$I10),"CHECK END DATE",IF(AND($L10=Assumptions!$D$10,OR($I10&gt;Assumptions!$B$4,AND($J10&lt;&gt;"",$J10&lt;Assumptions!$B$4))),"CHECK STATUS / DATES",IF(AND($L10=Assumptions!$D$11,$I10&lt;=Assumptions!$B$4),"CHECK STATUS / DATES",IF(AND($L10=Assumptions!$D$12,OR($J10="",$J10&gt;=Assumptions!$B$4)),"CHECK STATUS / DATES","Clear")))))))</f>
        <v/>
      </c>
      <c r="N10" s="23">
        <f>IF(OR($A10="",$B10="",$E10=""),"",IF(COUNTIFS(Spaces!$A$5:$A$104,$B10,Spaces!$B$5:$B$104,$E10)=0,"CHECK SPACE LIST",IF(COUNTIFS(Spaces!$A$5:$A$104,$B10,Spaces!$B$5:$B$104,$E10,Spaces!$D$5:$D$104,Assumptions!$F$11)&gt;0,"CHECK SPACE SERVICE",IF($L10=Assumptions!$D$12,"Not checked",IF(SUMPRODUCT(($B$5:$B$104=$B10)*($E$5:$E$104=$E10)*(ROW($E$5:$E$104)&lt;&gt;ROW($E10))*($I$5:$I$104&lt;&gt;"")*($L$5:$L$104&lt;&gt;Assumptions!$D$12)*($I$5:$I$104&lt;=IF($J10="",DATE(9999,12,31),$J10))*((($J$5:$J$104="")+($J$5:$J$104&gt;=$I10))&gt;0))&gt;0,"CHECK OVERLAP","Clear")))))</f>
        <v/>
      </c>
      <c r="O10" s="23">
        <f>IF($A10="","",IF(OR(LEFT($M10,5)="CHECK",LEFT($N10,5)="CHECK"),"Review record",IF(AND($L10=Assumptions!$D$10,$J10&lt;&gt;"",Assumptions!$B$4&lt;&gt;"",$J10&gt;=Assumptions!$B$4,$J10&lt;=Assumptions!$B$4+Assumptions!$B$5),"Ending soon",IF(AND($L10=Assumptions!$D$11,Assumptions!$B$4&lt;&gt;"",$I10&gt;Assumptions!$B$4),"Future start","None"))))</f>
        <v/>
      </c>
    </row>
    <row r="11" ht="24" customHeight="1">
      <c r="A11" s="19" t="inlineStr">
        <is>
          <t>SAMPLE-ASG-007</t>
        </is>
      </c>
      <c r="B11" s="19" t="inlineStr">
        <is>
          <t>Fictional Copper Lane Homes</t>
        </is>
      </c>
      <c r="C11" s="19" t="inlineStr">
        <is>
          <t>SAMPLE-UNIT-C302</t>
        </is>
      </c>
      <c r="D11" s="19" t="inlineStr">
        <is>
          <t>Fictional Harper Household</t>
        </is>
      </c>
      <c r="E11" s="19" t="inlineStr">
        <is>
          <t>SAMPLE-CL-02</t>
        </is>
      </c>
      <c r="F11" s="19" t="inlineStr">
        <is>
          <t>SAMPLE-PERMIT-007</t>
        </is>
      </c>
      <c r="G11" s="19" t="inlineStr">
        <is>
          <t>Fictional black sedan</t>
        </is>
      </c>
      <c r="H11" s="19" t="inlineStr">
        <is>
          <t>SAMPLE-VEH-007</t>
        </is>
      </c>
      <c r="I11" s="33" t="n">
        <v>46216</v>
      </c>
      <c r="J11" s="33" t="n">
        <v>46306</v>
      </c>
      <c r="K11" s="21" t="inlineStr">
        <is>
          <t>Tenant</t>
        </is>
      </c>
      <c r="L11" s="21" t="inlineStr">
        <is>
          <t>Active</t>
        </is>
      </c>
      <c r="M11" s="22">
        <f>IF($A11="","",IF(Assumptions!$B$4="","CHECK REVIEW DATE",IF(OR($B11="",$C11="",$D11="",$E11="",$I11="",$K11="",$L11=""),"CHECK REQUIRED FIELDS",IF(AND($J11&lt;&gt;"",$J11&lt;$I11),"CHECK END DATE",IF(AND($L11=Assumptions!$D$10,OR($I11&gt;Assumptions!$B$4,AND($J11&lt;&gt;"",$J11&lt;Assumptions!$B$4))),"CHECK STATUS / DATES",IF(AND($L11=Assumptions!$D$11,$I11&lt;=Assumptions!$B$4),"CHECK STATUS / DATES",IF(AND($L11=Assumptions!$D$12,OR($J11="",$J11&gt;=Assumptions!$B$4)),"CHECK STATUS / DATES","Clear")))))))</f>
        <v/>
      </c>
      <c r="N11" s="22">
        <f>IF(OR($A11="",$B11="",$E11=""),"",IF(COUNTIFS(Spaces!$A$5:$A$104,$B11,Spaces!$B$5:$B$104,$E11)=0,"CHECK SPACE LIST",IF(COUNTIFS(Spaces!$A$5:$A$104,$B11,Spaces!$B$5:$B$104,$E11,Spaces!$D$5:$D$104,Assumptions!$F$11)&gt;0,"CHECK SPACE SERVICE",IF($L11=Assumptions!$D$12,"Not checked",IF(SUMPRODUCT(($B$5:$B$104=$B11)*($E$5:$E$104=$E11)*(ROW($E$5:$E$104)&lt;&gt;ROW($E11))*($I$5:$I$104&lt;&gt;"")*($L$5:$L$104&lt;&gt;Assumptions!$D$12)*($I$5:$I$104&lt;=IF($J11="",DATE(9999,12,31),$J11))*((($J$5:$J$104="")+($J$5:$J$104&gt;=$I11))&gt;0))&gt;0,"CHECK OVERLAP","Clear")))))</f>
        <v/>
      </c>
      <c r="O11" s="22">
        <f>IF($A11="","",IF(OR(LEFT($M11,5)="CHECK",LEFT($N11,5)="CHECK"),"Review record",IF(AND($L11=Assumptions!$D$10,$J11&lt;&gt;"",Assumptions!$B$4&lt;&gt;"",$J11&gt;=Assumptions!$B$4,$J11&lt;=Assumptions!$B$4+Assumptions!$B$5),"Ending soon",IF(AND($L11=Assumptions!$D$11,Assumptions!$B$4&lt;&gt;"",$I11&gt;Assumptions!$B$4),"Future start","None"))))</f>
        <v/>
      </c>
    </row>
    <row r="12" ht="24" customHeight="1">
      <c r="A12" s="19" t="inlineStr">
        <is>
          <t>SAMPLE-ASG-008</t>
        </is>
      </c>
      <c r="B12" s="19" t="inlineStr">
        <is>
          <t>Fictional Willow Row</t>
        </is>
      </c>
      <c r="C12" s="19" t="inlineStr">
        <is>
          <t>SAMPLE-UNIT-W401</t>
        </is>
      </c>
      <c r="D12" s="19" t="inlineStr">
        <is>
          <t>Fictional Indigo Household</t>
        </is>
      </c>
      <c r="E12" s="19" t="inlineStr">
        <is>
          <t>SAMPLE-WR-01</t>
        </is>
      </c>
      <c r="F12" s="19" t="inlineStr">
        <is>
          <t>SAMPLE-PERMIT-008</t>
        </is>
      </c>
      <c r="G12" s="19" t="inlineStr">
        <is>
          <t>Fictional tan wagon</t>
        </is>
      </c>
      <c r="H12" s="19" t="inlineStr">
        <is>
          <t>SAMPLE-VEH-008</t>
        </is>
      </c>
      <c r="I12" s="33" t="n">
        <v>46281</v>
      </c>
      <c r="J12" s="33" t="n">
        <v>46366</v>
      </c>
      <c r="K12" s="21" t="inlineStr">
        <is>
          <t>Property Manager</t>
        </is>
      </c>
      <c r="L12" s="21" t="inlineStr">
        <is>
          <t>On Hold</t>
        </is>
      </c>
      <c r="M12" s="23">
        <f>IF($A12="","",IF(Assumptions!$B$4="","CHECK REVIEW DATE",IF(OR($B12="",$C12="",$D12="",$E12="",$I12="",$K12="",$L12=""),"CHECK REQUIRED FIELDS",IF(AND($J12&lt;&gt;"",$J12&lt;$I12),"CHECK END DATE",IF(AND($L12=Assumptions!$D$10,OR($I12&gt;Assumptions!$B$4,AND($J12&lt;&gt;"",$J12&lt;Assumptions!$B$4))),"CHECK STATUS / DATES",IF(AND($L12=Assumptions!$D$11,$I12&lt;=Assumptions!$B$4),"CHECK STATUS / DATES",IF(AND($L12=Assumptions!$D$12,OR($J12="",$J12&gt;=Assumptions!$B$4)),"CHECK STATUS / DATES","Clear")))))))</f>
        <v/>
      </c>
      <c r="N12" s="23">
        <f>IF(OR($A12="",$B12="",$E12=""),"",IF(COUNTIFS(Spaces!$A$5:$A$104,$B12,Spaces!$B$5:$B$104,$E12)=0,"CHECK SPACE LIST",IF(COUNTIFS(Spaces!$A$5:$A$104,$B12,Spaces!$B$5:$B$104,$E12,Spaces!$D$5:$D$104,Assumptions!$F$11)&gt;0,"CHECK SPACE SERVICE",IF($L12=Assumptions!$D$12,"Not checked",IF(SUMPRODUCT(($B$5:$B$104=$B12)*($E$5:$E$104=$E12)*(ROW($E$5:$E$104)&lt;&gt;ROW($E12))*($I$5:$I$104&lt;&gt;"")*($L$5:$L$104&lt;&gt;Assumptions!$D$12)*($I$5:$I$104&lt;=IF($J12="",DATE(9999,12,31),$J12))*((($J$5:$J$104="")+($J$5:$J$104&gt;=$I12))&gt;0))&gt;0,"CHECK OVERLAP","Clear")))))</f>
        <v/>
      </c>
      <c r="O12" s="23">
        <f>IF($A12="","",IF(OR(LEFT($M12,5)="CHECK",LEFT($N12,5)="CHECK"),"Review record",IF(AND($L12=Assumptions!$D$10,$J12&lt;&gt;"",Assumptions!$B$4&lt;&gt;"",$J12&gt;=Assumptions!$B$4,$J12&lt;=Assumptions!$B$4+Assumptions!$B$5),"Ending soon",IF(AND($L12=Assumptions!$D$11,Assumptions!$B$4&lt;&gt;"",$I12&gt;Assumptions!$B$4),"Future start","None"))))</f>
        <v/>
      </c>
    </row>
    <row r="13" ht="24" customHeight="1">
      <c r="A13" s="19" t="inlineStr">
        <is>
          <t>SAMPLE-ASG-009</t>
        </is>
      </c>
      <c r="B13" s="19" t="inlineStr">
        <is>
          <t>Fictional Willow Row</t>
        </is>
      </c>
      <c r="C13" s="19" t="inlineStr">
        <is>
          <t>SAMPLE-UNIT-W402</t>
        </is>
      </c>
      <c r="D13" s="19" t="inlineStr">
        <is>
          <t>Fictional Jules Household</t>
        </is>
      </c>
      <c r="E13" s="19" t="inlineStr">
        <is>
          <t>SAMPLE-WR-02</t>
        </is>
      </c>
      <c r="F13" s="19" t="inlineStr">
        <is>
          <t>SAMPLE-PERMIT-009</t>
        </is>
      </c>
      <c r="G13" s="19" t="inlineStr">
        <is>
          <t>Fictional orange compact car</t>
        </is>
      </c>
      <c r="H13" s="19" t="inlineStr">
        <is>
          <t>SAMPLE-VEH-009</t>
        </is>
      </c>
      <c r="I13" s="33" t="n">
        <v>45911</v>
      </c>
      <c r="J13" s="33" t="n"/>
      <c r="K13" s="21" t="inlineStr">
        <is>
          <t>Tenant</t>
        </is>
      </c>
      <c r="L13" s="21" t="inlineStr">
        <is>
          <t>Active</t>
        </is>
      </c>
      <c r="M13" s="22">
        <f>IF($A13="","",IF(Assumptions!$B$4="","CHECK REVIEW DATE",IF(OR($B13="",$C13="",$D13="",$E13="",$I13="",$K13="",$L13=""),"CHECK REQUIRED FIELDS",IF(AND($J13&lt;&gt;"",$J13&lt;$I13),"CHECK END DATE",IF(AND($L13=Assumptions!$D$10,OR($I13&gt;Assumptions!$B$4,AND($J13&lt;&gt;"",$J13&lt;Assumptions!$B$4))),"CHECK STATUS / DATES",IF(AND($L13=Assumptions!$D$11,$I13&lt;=Assumptions!$B$4),"CHECK STATUS / DATES",IF(AND($L13=Assumptions!$D$12,OR($J13="",$J13&gt;=Assumptions!$B$4)),"CHECK STATUS / DATES","Clear")))))))</f>
        <v/>
      </c>
      <c r="N13" s="22">
        <f>IF(OR($A13="",$B13="",$E13=""),"",IF(COUNTIFS(Spaces!$A$5:$A$104,$B13,Spaces!$B$5:$B$104,$E13)=0,"CHECK SPACE LIST",IF(COUNTIFS(Spaces!$A$5:$A$104,$B13,Spaces!$B$5:$B$104,$E13,Spaces!$D$5:$D$104,Assumptions!$F$11)&gt;0,"CHECK SPACE SERVICE",IF($L13=Assumptions!$D$12,"Not checked",IF(SUMPRODUCT(($B$5:$B$104=$B13)*($E$5:$E$104=$E13)*(ROW($E$5:$E$104)&lt;&gt;ROW($E13))*($I$5:$I$104&lt;&gt;"")*($L$5:$L$104&lt;&gt;Assumptions!$D$12)*($I$5:$I$104&lt;=IF($J13="",DATE(9999,12,31),$J13))*((($J$5:$J$104="")+($J$5:$J$104&gt;=$I13))&gt;0))&gt;0,"CHECK OVERLAP","Clear")))))</f>
        <v/>
      </c>
      <c r="O13" s="22">
        <f>IF($A13="","",IF(OR(LEFT($M13,5)="CHECK",LEFT($N13,5)="CHECK"),"Review record",IF(AND($L13=Assumptions!$D$10,$J13&lt;&gt;"",Assumptions!$B$4&lt;&gt;"",$J13&gt;=Assumptions!$B$4,$J13&lt;=Assumptions!$B$4+Assumptions!$B$5),"Ending soon",IF(AND($L13=Assumptions!$D$11,Assumptions!$B$4&lt;&gt;"",$I13&gt;Assumptions!$B$4),"Future start","None"))))</f>
        <v/>
      </c>
    </row>
    <row r="14" ht="24" customHeight="1">
      <c r="A14" s="19" t="inlineStr">
        <is>
          <t>SAMPLE-ASG-010</t>
        </is>
      </c>
      <c r="B14" s="19" t="inlineStr">
        <is>
          <t>Fictional Juniper Court</t>
        </is>
      </c>
      <c r="C14" s="19" t="inlineStr">
        <is>
          <t>SAMPLE-UNIT-J104</t>
        </is>
      </c>
      <c r="D14" s="19" t="inlineStr">
        <is>
          <t>Fictional Kai Household</t>
        </is>
      </c>
      <c r="E14" s="19" t="inlineStr">
        <is>
          <t>SAMPLE-JC-02</t>
        </is>
      </c>
      <c r="F14" s="19" t="inlineStr">
        <is>
          <t>SAMPLE-PERMIT-010</t>
        </is>
      </c>
      <c r="G14" s="19" t="inlineStr">
        <is>
          <t>Fictional purple sedan</t>
        </is>
      </c>
      <c r="H14" s="19" t="inlineStr">
        <is>
          <t>SAMPLE-VEH-010</t>
        </is>
      </c>
      <c r="I14" s="33" t="n">
        <v>46286</v>
      </c>
      <c r="J14" s="33" t="n">
        <v>46316</v>
      </c>
      <c r="K14" s="21" t="inlineStr">
        <is>
          <t>Tenant</t>
        </is>
      </c>
      <c r="L14" s="21" t="inlineStr">
        <is>
          <t>Scheduled</t>
        </is>
      </c>
      <c r="M14" s="23">
        <f>IF($A14="","",IF(Assumptions!$B$4="","CHECK REVIEW DATE",IF(OR($B14="",$C14="",$D14="",$E14="",$I14="",$K14="",$L14=""),"CHECK REQUIRED FIELDS",IF(AND($J14&lt;&gt;"",$J14&lt;$I14),"CHECK END DATE",IF(AND($L14=Assumptions!$D$10,OR($I14&gt;Assumptions!$B$4,AND($J14&lt;&gt;"",$J14&lt;Assumptions!$B$4))),"CHECK STATUS / DATES",IF(AND($L14=Assumptions!$D$11,$I14&lt;=Assumptions!$B$4),"CHECK STATUS / DATES",IF(AND($L14=Assumptions!$D$12,OR($J14="",$J14&gt;=Assumptions!$B$4)),"CHECK STATUS / DATES","Clear")))))))</f>
        <v/>
      </c>
      <c r="N14" s="23">
        <f>IF(OR($A14="",$B14="",$E14=""),"",IF(COUNTIFS(Spaces!$A$5:$A$104,$B14,Spaces!$B$5:$B$104,$E14)=0,"CHECK SPACE LIST",IF(COUNTIFS(Spaces!$A$5:$A$104,$B14,Spaces!$B$5:$B$104,$E14,Spaces!$D$5:$D$104,Assumptions!$F$11)&gt;0,"CHECK SPACE SERVICE",IF($L14=Assumptions!$D$12,"Not checked",IF(SUMPRODUCT(($B$5:$B$104=$B14)*($E$5:$E$104=$E14)*(ROW($E$5:$E$104)&lt;&gt;ROW($E14))*($I$5:$I$104&lt;&gt;"")*($L$5:$L$104&lt;&gt;Assumptions!$D$12)*($I$5:$I$104&lt;=IF($J14="",DATE(9999,12,31),$J14))*((($J$5:$J$104="")+($J$5:$J$104&gt;=$I14))&gt;0))&gt;0,"CHECK OVERLAP","Clear")))))</f>
        <v/>
      </c>
      <c r="O14" s="23">
        <f>IF($A14="","",IF(OR(LEFT($M14,5)="CHECK",LEFT($N14,5)="CHECK"),"Review record",IF(AND($L14=Assumptions!$D$10,$J14&lt;&gt;"",Assumptions!$B$4&lt;&gt;"",$J14&gt;=Assumptions!$B$4,$J14&lt;=Assumptions!$B$4+Assumptions!$B$5),"Ending soon",IF(AND($L14=Assumptions!$D$11,Assumptions!$B$4&lt;&gt;"",$I14&gt;Assumptions!$B$4),"Future start","None"))))</f>
        <v/>
      </c>
    </row>
    <row r="15" ht="24" customHeight="1">
      <c r="A15" s="19" t="n"/>
      <c r="B15" s="19" t="n"/>
      <c r="C15" s="19" t="n"/>
      <c r="D15" s="19" t="n"/>
      <c r="E15" s="19" t="n"/>
      <c r="F15" s="19" t="n"/>
      <c r="G15" s="19" t="n"/>
      <c r="H15" s="19" t="n"/>
      <c r="I15" s="33" t="n"/>
      <c r="J15" s="33" t="n"/>
      <c r="K15" s="21" t="n"/>
      <c r="L15" s="21" t="n"/>
      <c r="M15" s="22">
        <f>IF($A15="","",IF(Assumptions!$B$4="","CHECK REVIEW DATE",IF(OR($B15="",$C15="",$D15="",$E15="",$I15="",$K15="",$L15=""),"CHECK REQUIRED FIELDS",IF(AND($J15&lt;&gt;"",$J15&lt;$I15),"CHECK END DATE",IF(AND($L15=Assumptions!$D$10,OR($I15&gt;Assumptions!$B$4,AND($J15&lt;&gt;"",$J15&lt;Assumptions!$B$4))),"CHECK STATUS / DATES",IF(AND($L15=Assumptions!$D$11,$I15&lt;=Assumptions!$B$4),"CHECK STATUS / DATES",IF(AND($L15=Assumptions!$D$12,OR($J15="",$J15&gt;=Assumptions!$B$4)),"CHECK STATUS / DATES","Clear")))))))</f>
        <v/>
      </c>
      <c r="N15" s="22">
        <f>IF(OR($A15="",$B15="",$E15=""),"",IF(COUNTIFS(Spaces!$A$5:$A$104,$B15,Spaces!$B$5:$B$104,$E15)=0,"CHECK SPACE LIST",IF(COUNTIFS(Spaces!$A$5:$A$104,$B15,Spaces!$B$5:$B$104,$E15,Spaces!$D$5:$D$104,Assumptions!$F$11)&gt;0,"CHECK SPACE SERVICE",IF($L15=Assumptions!$D$12,"Not checked",IF(SUMPRODUCT(($B$5:$B$104=$B15)*($E$5:$E$104=$E15)*(ROW($E$5:$E$104)&lt;&gt;ROW($E15))*($I$5:$I$104&lt;&gt;"")*($L$5:$L$104&lt;&gt;Assumptions!$D$12)*($I$5:$I$104&lt;=IF($J15="",DATE(9999,12,31),$J15))*((($J$5:$J$104="")+($J$5:$J$104&gt;=$I15))&gt;0))&gt;0,"CHECK OVERLAP","Clear")))))</f>
        <v/>
      </c>
      <c r="O15" s="22">
        <f>IF($A15="","",IF(OR(LEFT($M15,5)="CHECK",LEFT($N15,5)="CHECK"),"Review record",IF(AND($L15=Assumptions!$D$10,$J15&lt;&gt;"",Assumptions!$B$4&lt;&gt;"",$J15&gt;=Assumptions!$B$4,$J15&lt;=Assumptions!$B$4+Assumptions!$B$5),"Ending soon",IF(AND($L15=Assumptions!$D$11,Assumptions!$B$4&lt;&gt;"",$I15&gt;Assumptions!$B$4),"Future start","None"))))</f>
        <v/>
      </c>
    </row>
    <row r="16" ht="24" customHeight="1">
      <c r="A16" s="19" t="n"/>
      <c r="B16" s="19" t="n"/>
      <c r="C16" s="19" t="n"/>
      <c r="D16" s="19" t="n"/>
      <c r="E16" s="19" t="n"/>
      <c r="F16" s="19" t="n"/>
      <c r="G16" s="19" t="n"/>
      <c r="H16" s="19" t="n"/>
      <c r="I16" s="33" t="n"/>
      <c r="J16" s="33" t="n"/>
      <c r="K16" s="21" t="n"/>
      <c r="L16" s="21" t="n"/>
      <c r="M16" s="23">
        <f>IF($A16="","",IF(Assumptions!$B$4="","CHECK REVIEW DATE",IF(OR($B16="",$C16="",$D16="",$E16="",$I16="",$K16="",$L16=""),"CHECK REQUIRED FIELDS",IF(AND($J16&lt;&gt;"",$J16&lt;$I16),"CHECK END DATE",IF(AND($L16=Assumptions!$D$10,OR($I16&gt;Assumptions!$B$4,AND($J16&lt;&gt;"",$J16&lt;Assumptions!$B$4))),"CHECK STATUS / DATES",IF(AND($L16=Assumptions!$D$11,$I16&lt;=Assumptions!$B$4),"CHECK STATUS / DATES",IF(AND($L16=Assumptions!$D$12,OR($J16="",$J16&gt;=Assumptions!$B$4)),"CHECK STATUS / DATES","Clear")))))))</f>
        <v/>
      </c>
      <c r="N16" s="23">
        <f>IF(OR($A16="",$B16="",$E16=""),"",IF(COUNTIFS(Spaces!$A$5:$A$104,$B16,Spaces!$B$5:$B$104,$E16)=0,"CHECK SPACE LIST",IF(COUNTIFS(Spaces!$A$5:$A$104,$B16,Spaces!$B$5:$B$104,$E16,Spaces!$D$5:$D$104,Assumptions!$F$11)&gt;0,"CHECK SPACE SERVICE",IF($L16=Assumptions!$D$12,"Not checked",IF(SUMPRODUCT(($B$5:$B$104=$B16)*($E$5:$E$104=$E16)*(ROW($E$5:$E$104)&lt;&gt;ROW($E16))*($I$5:$I$104&lt;&gt;"")*($L$5:$L$104&lt;&gt;Assumptions!$D$12)*($I$5:$I$104&lt;=IF($J16="",DATE(9999,12,31),$J16))*((($J$5:$J$104="")+($J$5:$J$104&gt;=$I16))&gt;0))&gt;0,"CHECK OVERLAP","Clear")))))</f>
        <v/>
      </c>
      <c r="O16" s="23">
        <f>IF($A16="","",IF(OR(LEFT($M16,5)="CHECK",LEFT($N16,5)="CHECK"),"Review record",IF(AND($L16=Assumptions!$D$10,$J16&lt;&gt;"",Assumptions!$B$4&lt;&gt;"",$J16&gt;=Assumptions!$B$4,$J16&lt;=Assumptions!$B$4+Assumptions!$B$5),"Ending soon",IF(AND($L16=Assumptions!$D$11,Assumptions!$B$4&lt;&gt;"",$I16&gt;Assumptions!$B$4),"Future start","None"))))</f>
        <v/>
      </c>
    </row>
    <row r="17" ht="24" customHeight="1">
      <c r="A17" s="19" t="n"/>
      <c r="B17" s="19" t="n"/>
      <c r="C17" s="19" t="n"/>
      <c r="D17" s="19" t="n"/>
      <c r="E17" s="19" t="n"/>
      <c r="F17" s="19" t="n"/>
      <c r="G17" s="19" t="n"/>
      <c r="H17" s="19" t="n"/>
      <c r="I17" s="33" t="n"/>
      <c r="J17" s="33" t="n"/>
      <c r="K17" s="21" t="n"/>
      <c r="L17" s="21" t="n"/>
      <c r="M17" s="22">
        <f>IF($A17="","",IF(Assumptions!$B$4="","CHECK REVIEW DATE",IF(OR($B17="",$C17="",$D17="",$E17="",$I17="",$K17="",$L17=""),"CHECK REQUIRED FIELDS",IF(AND($J17&lt;&gt;"",$J17&lt;$I17),"CHECK END DATE",IF(AND($L17=Assumptions!$D$10,OR($I17&gt;Assumptions!$B$4,AND($J17&lt;&gt;"",$J17&lt;Assumptions!$B$4))),"CHECK STATUS / DATES",IF(AND($L17=Assumptions!$D$11,$I17&lt;=Assumptions!$B$4),"CHECK STATUS / DATES",IF(AND($L17=Assumptions!$D$12,OR($J17="",$J17&gt;=Assumptions!$B$4)),"CHECK STATUS / DATES","Clear")))))))</f>
        <v/>
      </c>
      <c r="N17" s="22">
        <f>IF(OR($A17="",$B17="",$E17=""),"",IF(COUNTIFS(Spaces!$A$5:$A$104,$B17,Spaces!$B$5:$B$104,$E17)=0,"CHECK SPACE LIST",IF(COUNTIFS(Spaces!$A$5:$A$104,$B17,Spaces!$B$5:$B$104,$E17,Spaces!$D$5:$D$104,Assumptions!$F$11)&gt;0,"CHECK SPACE SERVICE",IF($L17=Assumptions!$D$12,"Not checked",IF(SUMPRODUCT(($B$5:$B$104=$B17)*($E$5:$E$104=$E17)*(ROW($E$5:$E$104)&lt;&gt;ROW($E17))*($I$5:$I$104&lt;&gt;"")*($L$5:$L$104&lt;&gt;Assumptions!$D$12)*($I$5:$I$104&lt;=IF($J17="",DATE(9999,12,31),$J17))*((($J$5:$J$104="")+($J$5:$J$104&gt;=$I17))&gt;0))&gt;0,"CHECK OVERLAP","Clear")))))</f>
        <v/>
      </c>
      <c r="O17" s="22">
        <f>IF($A17="","",IF(OR(LEFT($M17,5)="CHECK",LEFT($N17,5)="CHECK"),"Review record",IF(AND($L17=Assumptions!$D$10,$J17&lt;&gt;"",Assumptions!$B$4&lt;&gt;"",$J17&gt;=Assumptions!$B$4,$J17&lt;=Assumptions!$B$4+Assumptions!$B$5),"Ending soon",IF(AND($L17=Assumptions!$D$11,Assumptions!$B$4&lt;&gt;"",$I17&gt;Assumptions!$B$4),"Future start","None"))))</f>
        <v/>
      </c>
    </row>
    <row r="18" ht="24" customHeight="1">
      <c r="A18" s="19" t="n"/>
      <c r="B18" s="19" t="n"/>
      <c r="C18" s="19" t="n"/>
      <c r="D18" s="19" t="n"/>
      <c r="E18" s="19" t="n"/>
      <c r="F18" s="19" t="n"/>
      <c r="G18" s="19" t="n"/>
      <c r="H18" s="19" t="n"/>
      <c r="I18" s="33" t="n"/>
      <c r="J18" s="33" t="n"/>
      <c r="K18" s="21" t="n"/>
      <c r="L18" s="21" t="n"/>
      <c r="M18" s="23">
        <f>IF($A18="","",IF(Assumptions!$B$4="","CHECK REVIEW DATE",IF(OR($B18="",$C18="",$D18="",$E18="",$I18="",$K18="",$L18=""),"CHECK REQUIRED FIELDS",IF(AND($J18&lt;&gt;"",$J18&lt;$I18),"CHECK END DATE",IF(AND($L18=Assumptions!$D$10,OR($I18&gt;Assumptions!$B$4,AND($J18&lt;&gt;"",$J18&lt;Assumptions!$B$4))),"CHECK STATUS / DATES",IF(AND($L18=Assumptions!$D$11,$I18&lt;=Assumptions!$B$4),"CHECK STATUS / DATES",IF(AND($L18=Assumptions!$D$12,OR($J18="",$J18&gt;=Assumptions!$B$4)),"CHECK STATUS / DATES","Clear")))))))</f>
        <v/>
      </c>
      <c r="N18" s="23">
        <f>IF(OR($A18="",$B18="",$E18=""),"",IF(COUNTIFS(Spaces!$A$5:$A$104,$B18,Spaces!$B$5:$B$104,$E18)=0,"CHECK SPACE LIST",IF(COUNTIFS(Spaces!$A$5:$A$104,$B18,Spaces!$B$5:$B$104,$E18,Spaces!$D$5:$D$104,Assumptions!$F$11)&gt;0,"CHECK SPACE SERVICE",IF($L18=Assumptions!$D$12,"Not checked",IF(SUMPRODUCT(($B$5:$B$104=$B18)*($E$5:$E$104=$E18)*(ROW($E$5:$E$104)&lt;&gt;ROW($E18))*($I$5:$I$104&lt;&gt;"")*($L$5:$L$104&lt;&gt;Assumptions!$D$12)*($I$5:$I$104&lt;=IF($J18="",DATE(9999,12,31),$J18))*((($J$5:$J$104="")+($J$5:$J$104&gt;=$I18))&gt;0))&gt;0,"CHECK OVERLAP","Clear")))))</f>
        <v/>
      </c>
      <c r="O18" s="23">
        <f>IF($A18="","",IF(OR(LEFT($M18,5)="CHECK",LEFT($N18,5)="CHECK"),"Review record",IF(AND($L18=Assumptions!$D$10,$J18&lt;&gt;"",Assumptions!$B$4&lt;&gt;"",$J18&gt;=Assumptions!$B$4,$J18&lt;=Assumptions!$B$4+Assumptions!$B$5),"Ending soon",IF(AND($L18=Assumptions!$D$11,Assumptions!$B$4&lt;&gt;"",$I18&gt;Assumptions!$B$4),"Future start","None"))))</f>
        <v/>
      </c>
    </row>
    <row r="19" ht="24" customHeight="1">
      <c r="A19" s="19" t="n"/>
      <c r="B19" s="19" t="n"/>
      <c r="C19" s="19" t="n"/>
      <c r="D19" s="19" t="n"/>
      <c r="E19" s="19" t="n"/>
      <c r="F19" s="19" t="n"/>
      <c r="G19" s="19" t="n"/>
      <c r="H19" s="19" t="n"/>
      <c r="I19" s="33" t="n"/>
      <c r="J19" s="33" t="n"/>
      <c r="K19" s="21" t="n"/>
      <c r="L19" s="21" t="n"/>
      <c r="M19" s="22">
        <f>IF($A19="","",IF(Assumptions!$B$4="","CHECK REVIEW DATE",IF(OR($B19="",$C19="",$D19="",$E19="",$I19="",$K19="",$L19=""),"CHECK REQUIRED FIELDS",IF(AND($J19&lt;&gt;"",$J19&lt;$I19),"CHECK END DATE",IF(AND($L19=Assumptions!$D$10,OR($I19&gt;Assumptions!$B$4,AND($J19&lt;&gt;"",$J19&lt;Assumptions!$B$4))),"CHECK STATUS / DATES",IF(AND($L19=Assumptions!$D$11,$I19&lt;=Assumptions!$B$4),"CHECK STATUS / DATES",IF(AND($L19=Assumptions!$D$12,OR($J19="",$J19&gt;=Assumptions!$B$4)),"CHECK STATUS / DATES","Clear")))))))</f>
        <v/>
      </c>
      <c r="N19" s="22">
        <f>IF(OR($A19="",$B19="",$E19=""),"",IF(COUNTIFS(Spaces!$A$5:$A$104,$B19,Spaces!$B$5:$B$104,$E19)=0,"CHECK SPACE LIST",IF(COUNTIFS(Spaces!$A$5:$A$104,$B19,Spaces!$B$5:$B$104,$E19,Spaces!$D$5:$D$104,Assumptions!$F$11)&gt;0,"CHECK SPACE SERVICE",IF($L19=Assumptions!$D$12,"Not checked",IF(SUMPRODUCT(($B$5:$B$104=$B19)*($E$5:$E$104=$E19)*(ROW($E$5:$E$104)&lt;&gt;ROW($E19))*($I$5:$I$104&lt;&gt;"")*($L$5:$L$104&lt;&gt;Assumptions!$D$12)*($I$5:$I$104&lt;=IF($J19="",DATE(9999,12,31),$J19))*((($J$5:$J$104="")+($J$5:$J$104&gt;=$I19))&gt;0))&gt;0,"CHECK OVERLAP","Clear")))))</f>
        <v/>
      </c>
      <c r="O19" s="22">
        <f>IF($A19="","",IF(OR(LEFT($M19,5)="CHECK",LEFT($N19,5)="CHECK"),"Review record",IF(AND($L19=Assumptions!$D$10,$J19&lt;&gt;"",Assumptions!$B$4&lt;&gt;"",$J19&gt;=Assumptions!$B$4,$J19&lt;=Assumptions!$B$4+Assumptions!$B$5),"Ending soon",IF(AND($L19=Assumptions!$D$11,Assumptions!$B$4&lt;&gt;"",$I19&gt;Assumptions!$B$4),"Future start","None"))))</f>
        <v/>
      </c>
    </row>
    <row r="20" ht="24" customHeight="1">
      <c r="A20" s="19" t="n"/>
      <c r="B20" s="19" t="n"/>
      <c r="C20" s="19" t="n"/>
      <c r="D20" s="19" t="n"/>
      <c r="E20" s="19" t="n"/>
      <c r="F20" s="19" t="n"/>
      <c r="G20" s="19" t="n"/>
      <c r="H20" s="19" t="n"/>
      <c r="I20" s="33" t="n"/>
      <c r="J20" s="33" t="n"/>
      <c r="K20" s="21" t="n"/>
      <c r="L20" s="21" t="n"/>
      <c r="M20" s="23">
        <f>IF($A20="","",IF(Assumptions!$B$4="","CHECK REVIEW DATE",IF(OR($B20="",$C20="",$D20="",$E20="",$I20="",$K20="",$L20=""),"CHECK REQUIRED FIELDS",IF(AND($J20&lt;&gt;"",$J20&lt;$I20),"CHECK END DATE",IF(AND($L20=Assumptions!$D$10,OR($I20&gt;Assumptions!$B$4,AND($J20&lt;&gt;"",$J20&lt;Assumptions!$B$4))),"CHECK STATUS / DATES",IF(AND($L20=Assumptions!$D$11,$I20&lt;=Assumptions!$B$4),"CHECK STATUS / DATES",IF(AND($L20=Assumptions!$D$12,OR($J20="",$J20&gt;=Assumptions!$B$4)),"CHECK STATUS / DATES","Clear")))))))</f>
        <v/>
      </c>
      <c r="N20" s="23">
        <f>IF(OR($A20="",$B20="",$E20=""),"",IF(COUNTIFS(Spaces!$A$5:$A$104,$B20,Spaces!$B$5:$B$104,$E20)=0,"CHECK SPACE LIST",IF(COUNTIFS(Spaces!$A$5:$A$104,$B20,Spaces!$B$5:$B$104,$E20,Spaces!$D$5:$D$104,Assumptions!$F$11)&gt;0,"CHECK SPACE SERVICE",IF($L20=Assumptions!$D$12,"Not checked",IF(SUMPRODUCT(($B$5:$B$104=$B20)*($E$5:$E$104=$E20)*(ROW($E$5:$E$104)&lt;&gt;ROW($E20))*($I$5:$I$104&lt;&gt;"")*($L$5:$L$104&lt;&gt;Assumptions!$D$12)*($I$5:$I$104&lt;=IF($J20="",DATE(9999,12,31),$J20))*((($J$5:$J$104="")+($J$5:$J$104&gt;=$I20))&gt;0))&gt;0,"CHECK OVERLAP","Clear")))))</f>
        <v/>
      </c>
      <c r="O20" s="23">
        <f>IF($A20="","",IF(OR(LEFT($M20,5)="CHECK",LEFT($N20,5)="CHECK"),"Review record",IF(AND($L20=Assumptions!$D$10,$J20&lt;&gt;"",Assumptions!$B$4&lt;&gt;"",$J20&gt;=Assumptions!$B$4,$J20&lt;=Assumptions!$B$4+Assumptions!$B$5),"Ending soon",IF(AND($L20=Assumptions!$D$11,Assumptions!$B$4&lt;&gt;"",$I20&gt;Assumptions!$B$4),"Future start","None"))))</f>
        <v/>
      </c>
    </row>
    <row r="21" ht="24" customHeight="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33" t="n"/>
      <c r="J21" s="33" t="n"/>
      <c r="K21" s="21" t="n"/>
      <c r="L21" s="21" t="n"/>
      <c r="M21" s="22">
        <f>IF($A21="","",IF(Assumptions!$B$4="","CHECK REVIEW DATE",IF(OR($B21="",$C21="",$D21="",$E21="",$I21="",$K21="",$L21=""),"CHECK REQUIRED FIELDS",IF(AND($J21&lt;&gt;"",$J21&lt;$I21),"CHECK END DATE",IF(AND($L21=Assumptions!$D$10,OR($I21&gt;Assumptions!$B$4,AND($J21&lt;&gt;"",$J21&lt;Assumptions!$B$4))),"CHECK STATUS / DATES",IF(AND($L21=Assumptions!$D$11,$I21&lt;=Assumptions!$B$4),"CHECK STATUS / DATES",IF(AND($L21=Assumptions!$D$12,OR($J21="",$J21&gt;=Assumptions!$B$4)),"CHECK STATUS / DATES","Clear")))))))</f>
        <v/>
      </c>
      <c r="N21" s="22">
        <f>IF(OR($A21="",$B21="",$E21=""),"",IF(COUNTIFS(Spaces!$A$5:$A$104,$B21,Spaces!$B$5:$B$104,$E21)=0,"CHECK SPACE LIST",IF(COUNTIFS(Spaces!$A$5:$A$104,$B21,Spaces!$B$5:$B$104,$E21,Spaces!$D$5:$D$104,Assumptions!$F$11)&gt;0,"CHECK SPACE SERVICE",IF($L21=Assumptions!$D$12,"Not checked",IF(SUMPRODUCT(($B$5:$B$104=$B21)*($E$5:$E$104=$E21)*(ROW($E$5:$E$104)&lt;&gt;ROW($E21))*($I$5:$I$104&lt;&gt;"")*($L$5:$L$104&lt;&gt;Assumptions!$D$12)*($I$5:$I$104&lt;=IF($J21="",DATE(9999,12,31),$J21))*((($J$5:$J$104="")+($J$5:$J$104&gt;=$I21))&gt;0))&gt;0,"CHECK OVERLAP","Clear")))))</f>
        <v/>
      </c>
      <c r="O21" s="22">
        <f>IF($A21="","",IF(OR(LEFT($M21,5)="CHECK",LEFT($N21,5)="CHECK"),"Review record",IF(AND($L21=Assumptions!$D$10,$J21&lt;&gt;"",Assumptions!$B$4&lt;&gt;"",$J21&gt;=Assumptions!$B$4,$J21&lt;=Assumptions!$B$4+Assumptions!$B$5),"Ending soon",IF(AND($L21=Assumptions!$D$11,Assumptions!$B$4&lt;&gt;"",$I21&gt;Assumptions!$B$4),"Future start","None"))))</f>
        <v/>
      </c>
    </row>
    <row r="22" ht="24" customHeight="1">
      <c r="A22" s="19" t="n"/>
      <c r="B22" s="19" t="n"/>
      <c r="C22" s="19" t="n"/>
      <c r="D22" s="19" t="n"/>
      <c r="E22" s="19" t="n"/>
      <c r="F22" s="19" t="n"/>
      <c r="G22" s="19" t="n"/>
      <c r="H22" s="19" t="n"/>
      <c r="I22" s="33" t="n"/>
      <c r="J22" s="33" t="n"/>
      <c r="K22" s="21" t="n"/>
      <c r="L22" s="21" t="n"/>
      <c r="M22" s="23">
        <f>IF($A22="","",IF(Assumptions!$B$4="","CHECK REVIEW DATE",IF(OR($B22="",$C22="",$D22="",$E22="",$I22="",$K22="",$L22=""),"CHECK REQUIRED FIELDS",IF(AND($J22&lt;&gt;"",$J22&lt;$I22),"CHECK END DATE",IF(AND($L22=Assumptions!$D$10,OR($I22&gt;Assumptions!$B$4,AND($J22&lt;&gt;"",$J22&lt;Assumptions!$B$4))),"CHECK STATUS / DATES",IF(AND($L22=Assumptions!$D$11,$I22&lt;=Assumptions!$B$4),"CHECK STATUS / DATES",IF(AND($L22=Assumptions!$D$12,OR($J22="",$J22&gt;=Assumptions!$B$4)),"CHECK STATUS / DATES","Clear")))))))</f>
        <v/>
      </c>
      <c r="N22" s="23">
        <f>IF(OR($A22="",$B22="",$E22=""),"",IF(COUNTIFS(Spaces!$A$5:$A$104,$B22,Spaces!$B$5:$B$104,$E22)=0,"CHECK SPACE LIST",IF(COUNTIFS(Spaces!$A$5:$A$104,$B22,Spaces!$B$5:$B$104,$E22,Spaces!$D$5:$D$104,Assumptions!$F$11)&gt;0,"CHECK SPACE SERVICE",IF($L22=Assumptions!$D$12,"Not checked",IF(SUMPRODUCT(($B$5:$B$104=$B22)*($E$5:$E$104=$E22)*(ROW($E$5:$E$104)&lt;&gt;ROW($E22))*($I$5:$I$104&lt;&gt;"")*($L$5:$L$104&lt;&gt;Assumptions!$D$12)*($I$5:$I$104&lt;=IF($J22="",DATE(9999,12,31),$J22))*((($J$5:$J$104="")+($J$5:$J$104&gt;=$I22))&gt;0))&gt;0,"CHECK OVERLAP","Clear")))))</f>
        <v/>
      </c>
      <c r="O22" s="23">
        <f>IF($A22="","",IF(OR(LEFT($M22,5)="CHECK",LEFT($N22,5)="CHECK"),"Review record",IF(AND($L22=Assumptions!$D$10,$J22&lt;&gt;"",Assumptions!$B$4&lt;&gt;"",$J22&gt;=Assumptions!$B$4,$J22&lt;=Assumptions!$B$4+Assumptions!$B$5),"Ending soon",IF(AND($L22=Assumptions!$D$11,Assumptions!$B$4&lt;&gt;"",$I22&gt;Assumptions!$B$4),"Future start","None"))))</f>
        <v/>
      </c>
    </row>
    <row r="23" ht="24" customHeight="1">
      <c r="A23" s="19" t="n"/>
      <c r="B23" s="19" t="n"/>
      <c r="C23" s="19" t="n"/>
      <c r="D23" s="19" t="n"/>
      <c r="E23" s="19" t="n"/>
      <c r="F23" s="19" t="n"/>
      <c r="G23" s="19" t="n"/>
      <c r="H23" s="19" t="n"/>
      <c r="I23" s="33" t="n"/>
      <c r="J23" s="33" t="n"/>
      <c r="K23" s="21" t="n"/>
      <c r="L23" s="21" t="n"/>
      <c r="M23" s="22">
        <f>IF($A23="","",IF(Assumptions!$B$4="","CHECK REVIEW DATE",IF(OR($B23="",$C23="",$D23="",$E23="",$I23="",$K23="",$L23=""),"CHECK REQUIRED FIELDS",IF(AND($J23&lt;&gt;"",$J23&lt;$I23),"CHECK END DATE",IF(AND($L23=Assumptions!$D$10,OR($I23&gt;Assumptions!$B$4,AND($J23&lt;&gt;"",$J23&lt;Assumptions!$B$4))),"CHECK STATUS / DATES",IF(AND($L23=Assumptions!$D$11,$I23&lt;=Assumptions!$B$4),"CHECK STATUS / DATES",IF(AND($L23=Assumptions!$D$12,OR($J23="",$J23&gt;=Assumptions!$B$4)),"CHECK STATUS / DATES","Clear")))))))</f>
        <v/>
      </c>
      <c r="N23" s="22">
        <f>IF(OR($A23="",$B23="",$E23=""),"",IF(COUNTIFS(Spaces!$A$5:$A$104,$B23,Spaces!$B$5:$B$104,$E23)=0,"CHECK SPACE LIST",IF(COUNTIFS(Spaces!$A$5:$A$104,$B23,Spaces!$B$5:$B$104,$E23,Spaces!$D$5:$D$104,Assumptions!$F$11)&gt;0,"CHECK SPACE SERVICE",IF($L23=Assumptions!$D$12,"Not checked",IF(SUMPRODUCT(($B$5:$B$104=$B23)*($E$5:$E$104=$E23)*(ROW($E$5:$E$104)&lt;&gt;ROW($E23))*($I$5:$I$104&lt;&gt;"")*($L$5:$L$104&lt;&gt;Assumptions!$D$12)*($I$5:$I$104&lt;=IF($J23="",DATE(9999,12,31),$J23))*((($J$5:$J$104="")+($J$5:$J$104&gt;=$I23))&gt;0))&gt;0,"CHECK OVERLAP","Clear")))))</f>
        <v/>
      </c>
      <c r="O23" s="22">
        <f>IF($A23="","",IF(OR(LEFT($M23,5)="CHECK",LEFT($N23,5)="CHECK"),"Review record",IF(AND($L23=Assumptions!$D$10,$J23&lt;&gt;"",Assumptions!$B$4&lt;&gt;"",$J23&gt;=Assumptions!$B$4,$J23&lt;=Assumptions!$B$4+Assumptions!$B$5),"Ending soon",IF(AND($L23=Assumptions!$D$11,Assumptions!$B$4&lt;&gt;"",$I23&gt;Assumptions!$B$4),"Future start","None"))))</f>
        <v/>
      </c>
    </row>
    <row r="24" ht="24" customHeight="1">
      <c r="A24" s="19" t="n"/>
      <c r="B24" s="19" t="n"/>
      <c r="C24" s="19" t="n"/>
      <c r="D24" s="19" t="n"/>
      <c r="E24" s="19" t="n"/>
      <c r="F24" s="19" t="n"/>
      <c r="G24" s="19" t="n"/>
      <c r="H24" s="19" t="n"/>
      <c r="I24" s="33" t="n"/>
      <c r="J24" s="33" t="n"/>
      <c r="K24" s="21" t="n"/>
      <c r="L24" s="21" t="n"/>
      <c r="M24" s="23">
        <f>IF($A24="","",IF(Assumptions!$B$4="","CHECK REVIEW DATE",IF(OR($B24="",$C24="",$D24="",$E24="",$I24="",$K24="",$L24=""),"CHECK REQUIRED FIELDS",IF(AND($J24&lt;&gt;"",$J24&lt;$I24),"CHECK END DATE",IF(AND($L24=Assumptions!$D$10,OR($I24&gt;Assumptions!$B$4,AND($J24&lt;&gt;"",$J24&lt;Assumptions!$B$4))),"CHECK STATUS / DATES",IF(AND($L24=Assumptions!$D$11,$I24&lt;=Assumptions!$B$4),"CHECK STATUS / DATES",IF(AND($L24=Assumptions!$D$12,OR($J24="",$J24&gt;=Assumptions!$B$4)),"CHECK STATUS / DATES","Clear")))))))</f>
        <v/>
      </c>
      <c r="N24" s="23">
        <f>IF(OR($A24="",$B24="",$E24=""),"",IF(COUNTIFS(Spaces!$A$5:$A$104,$B24,Spaces!$B$5:$B$104,$E24)=0,"CHECK SPACE LIST",IF(COUNTIFS(Spaces!$A$5:$A$104,$B24,Spaces!$B$5:$B$104,$E24,Spaces!$D$5:$D$104,Assumptions!$F$11)&gt;0,"CHECK SPACE SERVICE",IF($L24=Assumptions!$D$12,"Not checked",IF(SUMPRODUCT(($B$5:$B$104=$B24)*($E$5:$E$104=$E24)*(ROW($E$5:$E$104)&lt;&gt;ROW($E24))*($I$5:$I$104&lt;&gt;"")*($L$5:$L$104&lt;&gt;Assumptions!$D$12)*($I$5:$I$104&lt;=IF($J24="",DATE(9999,12,31),$J24))*((($J$5:$J$104="")+($J$5:$J$104&gt;=$I24))&gt;0))&gt;0,"CHECK OVERLAP","Clear")))))</f>
        <v/>
      </c>
      <c r="O24" s="23">
        <f>IF($A24="","",IF(OR(LEFT($M24,5)="CHECK",LEFT($N24,5)="CHECK"),"Review record",IF(AND($L24=Assumptions!$D$10,$J24&lt;&gt;"",Assumptions!$B$4&lt;&gt;"",$J24&gt;=Assumptions!$B$4,$J24&lt;=Assumptions!$B$4+Assumptions!$B$5),"Ending soon",IF(AND($L24=Assumptions!$D$11,Assumptions!$B$4&lt;&gt;"",$I24&gt;Assumptions!$B$4),"Future start","None"))))</f>
        <v/>
      </c>
    </row>
    <row r="25" ht="24" customHeight="1">
      <c r="A25" s="19" t="n"/>
      <c r="B25" s="19" t="n"/>
      <c r="C25" s="19" t="n"/>
      <c r="D25" s="19" t="n"/>
      <c r="E25" s="19" t="n"/>
      <c r="F25" s="19" t="n"/>
      <c r="G25" s="19" t="n"/>
      <c r="H25" s="19" t="n"/>
      <c r="I25" s="33" t="n"/>
      <c r="J25" s="33" t="n"/>
      <c r="K25" s="21" t="n"/>
      <c r="L25" s="21" t="n"/>
      <c r="M25" s="22">
        <f>IF($A25="","",IF(Assumptions!$B$4="","CHECK REVIEW DATE",IF(OR($B25="",$C25="",$D25="",$E25="",$I25="",$K25="",$L25=""),"CHECK REQUIRED FIELDS",IF(AND($J25&lt;&gt;"",$J25&lt;$I25),"CHECK END DATE",IF(AND($L25=Assumptions!$D$10,OR($I25&gt;Assumptions!$B$4,AND($J25&lt;&gt;"",$J25&lt;Assumptions!$B$4))),"CHECK STATUS / DATES",IF(AND($L25=Assumptions!$D$11,$I25&lt;=Assumptions!$B$4),"CHECK STATUS / DATES",IF(AND($L25=Assumptions!$D$12,OR($J25="",$J25&gt;=Assumptions!$B$4)),"CHECK STATUS / DATES","Clear")))))))</f>
        <v/>
      </c>
      <c r="N25" s="22">
        <f>IF(OR($A25="",$B25="",$E25=""),"",IF(COUNTIFS(Spaces!$A$5:$A$104,$B25,Spaces!$B$5:$B$104,$E25)=0,"CHECK SPACE LIST",IF(COUNTIFS(Spaces!$A$5:$A$104,$B25,Spaces!$B$5:$B$104,$E25,Spaces!$D$5:$D$104,Assumptions!$F$11)&gt;0,"CHECK SPACE SERVICE",IF($L25=Assumptions!$D$12,"Not checked",IF(SUMPRODUCT(($B$5:$B$104=$B25)*($E$5:$E$104=$E25)*(ROW($E$5:$E$104)&lt;&gt;ROW($E25))*($I$5:$I$104&lt;&gt;"")*($L$5:$L$104&lt;&gt;Assumptions!$D$12)*($I$5:$I$104&lt;=IF($J25="",DATE(9999,12,31),$J25))*((($J$5:$J$104="")+($J$5:$J$104&gt;=$I25))&gt;0))&gt;0,"CHECK OVERLAP","Clear")))))</f>
        <v/>
      </c>
      <c r="O25" s="22">
        <f>IF($A25="","",IF(OR(LEFT($M25,5)="CHECK",LEFT($N25,5)="CHECK"),"Review record",IF(AND($L25=Assumptions!$D$10,$J25&lt;&gt;"",Assumptions!$B$4&lt;&gt;"",$J25&gt;=Assumptions!$B$4,$J25&lt;=Assumptions!$B$4+Assumptions!$B$5),"Ending soon",IF(AND($L25=Assumptions!$D$11,Assumptions!$B$4&lt;&gt;"",$I25&gt;Assumptions!$B$4),"Future start","None"))))</f>
        <v/>
      </c>
    </row>
    <row r="26" ht="24" customHeight="1">
      <c r="A26" s="19" t="n"/>
      <c r="B26" s="19" t="n"/>
      <c r="C26" s="19" t="n"/>
      <c r="D26" s="19" t="n"/>
      <c r="E26" s="19" t="n"/>
      <c r="F26" s="19" t="n"/>
      <c r="G26" s="19" t="n"/>
      <c r="H26" s="19" t="n"/>
      <c r="I26" s="33" t="n"/>
      <c r="J26" s="33" t="n"/>
      <c r="K26" s="21" t="n"/>
      <c r="L26" s="21" t="n"/>
      <c r="M26" s="23">
        <f>IF($A26="","",IF(Assumptions!$B$4="","CHECK REVIEW DATE",IF(OR($B26="",$C26="",$D26="",$E26="",$I26="",$K26="",$L26=""),"CHECK REQUIRED FIELDS",IF(AND($J26&lt;&gt;"",$J26&lt;$I26),"CHECK END DATE",IF(AND($L26=Assumptions!$D$10,OR($I26&gt;Assumptions!$B$4,AND($J26&lt;&gt;"",$J26&lt;Assumptions!$B$4))),"CHECK STATUS / DATES",IF(AND($L26=Assumptions!$D$11,$I26&lt;=Assumptions!$B$4),"CHECK STATUS / DATES",IF(AND($L26=Assumptions!$D$12,OR($J26="",$J26&gt;=Assumptions!$B$4)),"CHECK STATUS / DATES","Clear")))))))</f>
        <v/>
      </c>
      <c r="N26" s="23">
        <f>IF(OR($A26="",$B26="",$E26=""),"",IF(COUNTIFS(Spaces!$A$5:$A$104,$B26,Spaces!$B$5:$B$104,$E26)=0,"CHECK SPACE LIST",IF(COUNTIFS(Spaces!$A$5:$A$104,$B26,Spaces!$B$5:$B$104,$E26,Spaces!$D$5:$D$104,Assumptions!$F$11)&gt;0,"CHECK SPACE SERVICE",IF($L26=Assumptions!$D$12,"Not checked",IF(SUMPRODUCT(($B$5:$B$104=$B26)*($E$5:$E$104=$E26)*(ROW($E$5:$E$104)&lt;&gt;ROW($E26))*($I$5:$I$104&lt;&gt;"")*($L$5:$L$104&lt;&gt;Assumptions!$D$12)*($I$5:$I$104&lt;=IF($J26="",DATE(9999,12,31),$J26))*((($J$5:$J$104="")+($J$5:$J$104&gt;=$I26))&gt;0))&gt;0,"CHECK OVERLAP","Clear")))))</f>
        <v/>
      </c>
      <c r="O26" s="23">
        <f>IF($A26="","",IF(OR(LEFT($M26,5)="CHECK",LEFT($N26,5)="CHECK"),"Review record",IF(AND($L26=Assumptions!$D$10,$J26&lt;&gt;"",Assumptions!$B$4&lt;&gt;"",$J26&gt;=Assumptions!$B$4,$J26&lt;=Assumptions!$B$4+Assumptions!$B$5),"Ending soon",IF(AND($L26=Assumptions!$D$11,Assumptions!$B$4&lt;&gt;"",$I26&gt;Assumptions!$B$4),"Future start","None"))))</f>
        <v/>
      </c>
    </row>
    <row r="27" ht="24" customHeight="1">
      <c r="A27" s="19" t="n"/>
      <c r="B27" s="19" t="n"/>
      <c r="C27" s="19" t="n"/>
      <c r="D27" s="19" t="n"/>
      <c r="E27" s="19" t="n"/>
      <c r="F27" s="19" t="n"/>
      <c r="G27" s="19" t="n"/>
      <c r="H27" s="19" t="n"/>
      <c r="I27" s="33" t="n"/>
      <c r="J27" s="33" t="n"/>
      <c r="K27" s="21" t="n"/>
      <c r="L27" s="21" t="n"/>
      <c r="M27" s="22">
        <f>IF($A27="","",IF(Assumptions!$B$4="","CHECK REVIEW DATE",IF(OR($B27="",$C27="",$D27="",$E27="",$I27="",$K27="",$L27=""),"CHECK REQUIRED FIELDS",IF(AND($J27&lt;&gt;"",$J27&lt;$I27),"CHECK END DATE",IF(AND($L27=Assumptions!$D$10,OR($I27&gt;Assumptions!$B$4,AND($J27&lt;&gt;"",$J27&lt;Assumptions!$B$4))),"CHECK STATUS / DATES",IF(AND($L27=Assumptions!$D$11,$I27&lt;=Assumptions!$B$4),"CHECK STATUS / DATES",IF(AND($L27=Assumptions!$D$12,OR($J27="",$J27&gt;=Assumptions!$B$4)),"CHECK STATUS / DATES","Clear")))))))</f>
        <v/>
      </c>
      <c r="N27" s="22">
        <f>IF(OR($A27="",$B27="",$E27=""),"",IF(COUNTIFS(Spaces!$A$5:$A$104,$B27,Spaces!$B$5:$B$104,$E27)=0,"CHECK SPACE LIST",IF(COUNTIFS(Spaces!$A$5:$A$104,$B27,Spaces!$B$5:$B$104,$E27,Spaces!$D$5:$D$104,Assumptions!$F$11)&gt;0,"CHECK SPACE SERVICE",IF($L27=Assumptions!$D$12,"Not checked",IF(SUMPRODUCT(($B$5:$B$104=$B27)*($E$5:$E$104=$E27)*(ROW($E$5:$E$104)&lt;&gt;ROW($E27))*($I$5:$I$104&lt;&gt;"")*($L$5:$L$104&lt;&gt;Assumptions!$D$12)*($I$5:$I$104&lt;=IF($J27="",DATE(9999,12,31),$J27))*((($J$5:$J$104="")+($J$5:$J$104&gt;=$I27))&gt;0))&gt;0,"CHECK OVERLAP","Clear")))))</f>
        <v/>
      </c>
      <c r="O27" s="22">
        <f>IF($A27="","",IF(OR(LEFT($M27,5)="CHECK",LEFT($N27,5)="CHECK"),"Review record",IF(AND($L27=Assumptions!$D$10,$J27&lt;&gt;"",Assumptions!$B$4&lt;&gt;"",$J27&gt;=Assumptions!$B$4,$J27&lt;=Assumptions!$B$4+Assumptions!$B$5),"Ending soon",IF(AND($L27=Assumptions!$D$11,Assumptions!$B$4&lt;&gt;"",$I27&gt;Assumptions!$B$4),"Future start","None"))))</f>
        <v/>
      </c>
    </row>
    <row r="28" ht="24" customHeight="1">
      <c r="A28" s="19" t="n"/>
      <c r="B28" s="19" t="n"/>
      <c r="C28" s="19" t="n"/>
      <c r="D28" s="19" t="n"/>
      <c r="E28" s="19" t="n"/>
      <c r="F28" s="19" t="n"/>
      <c r="G28" s="19" t="n"/>
      <c r="H28" s="19" t="n"/>
      <c r="I28" s="33" t="n"/>
      <c r="J28" s="33" t="n"/>
      <c r="K28" s="21" t="n"/>
      <c r="L28" s="21" t="n"/>
      <c r="M28" s="23">
        <f>IF($A28="","",IF(Assumptions!$B$4="","CHECK REVIEW DATE",IF(OR($B28="",$C28="",$D28="",$E28="",$I28="",$K28="",$L28=""),"CHECK REQUIRED FIELDS",IF(AND($J28&lt;&gt;"",$J28&lt;$I28),"CHECK END DATE",IF(AND($L28=Assumptions!$D$10,OR($I28&gt;Assumptions!$B$4,AND($J28&lt;&gt;"",$J28&lt;Assumptions!$B$4))),"CHECK STATUS / DATES",IF(AND($L28=Assumptions!$D$11,$I28&lt;=Assumptions!$B$4),"CHECK STATUS / DATES",IF(AND($L28=Assumptions!$D$12,OR($J28="",$J28&gt;=Assumptions!$B$4)),"CHECK STATUS / DATES","Clear")))))))</f>
        <v/>
      </c>
      <c r="N28" s="23">
        <f>IF(OR($A28="",$B28="",$E28=""),"",IF(COUNTIFS(Spaces!$A$5:$A$104,$B28,Spaces!$B$5:$B$104,$E28)=0,"CHECK SPACE LIST",IF(COUNTIFS(Spaces!$A$5:$A$104,$B28,Spaces!$B$5:$B$104,$E28,Spaces!$D$5:$D$104,Assumptions!$F$11)&gt;0,"CHECK SPACE SERVICE",IF($L28=Assumptions!$D$12,"Not checked",IF(SUMPRODUCT(($B$5:$B$104=$B28)*($E$5:$E$104=$E28)*(ROW($E$5:$E$104)&lt;&gt;ROW($E28))*($I$5:$I$104&lt;&gt;"")*($L$5:$L$104&lt;&gt;Assumptions!$D$12)*($I$5:$I$104&lt;=IF($J28="",DATE(9999,12,31),$J28))*((($J$5:$J$104="")+($J$5:$J$104&gt;=$I28))&gt;0))&gt;0,"CHECK OVERLAP","Clear")))))</f>
        <v/>
      </c>
      <c r="O28" s="23">
        <f>IF($A28="","",IF(OR(LEFT($M28,5)="CHECK",LEFT($N28,5)="CHECK"),"Review record",IF(AND($L28=Assumptions!$D$10,$J28&lt;&gt;"",Assumptions!$B$4&lt;&gt;"",$J28&gt;=Assumptions!$B$4,$J28&lt;=Assumptions!$B$4+Assumptions!$B$5),"Ending soon",IF(AND($L28=Assumptions!$D$11,Assumptions!$B$4&lt;&gt;"",$I28&gt;Assumptions!$B$4),"Future start","None"))))</f>
        <v/>
      </c>
    </row>
    <row r="29" ht="24" customHeight="1">
      <c r="A29" s="19" t="n"/>
      <c r="B29" s="19" t="n"/>
      <c r="C29" s="19" t="n"/>
      <c r="D29" s="19" t="n"/>
      <c r="E29" s="19" t="n"/>
      <c r="F29" s="19" t="n"/>
      <c r="G29" s="19" t="n"/>
      <c r="H29" s="19" t="n"/>
      <c r="I29" s="33" t="n"/>
      <c r="J29" s="33" t="n"/>
      <c r="K29" s="21" t="n"/>
      <c r="L29" s="21" t="n"/>
      <c r="M29" s="22">
        <f>IF($A29="","",IF(Assumptions!$B$4="","CHECK REVIEW DATE",IF(OR($B29="",$C29="",$D29="",$E29="",$I29="",$K29="",$L29=""),"CHECK REQUIRED FIELDS",IF(AND($J29&lt;&gt;"",$J29&lt;$I29),"CHECK END DATE",IF(AND($L29=Assumptions!$D$10,OR($I29&gt;Assumptions!$B$4,AND($J29&lt;&gt;"",$J29&lt;Assumptions!$B$4))),"CHECK STATUS / DATES",IF(AND($L29=Assumptions!$D$11,$I29&lt;=Assumptions!$B$4),"CHECK STATUS / DATES",IF(AND($L29=Assumptions!$D$12,OR($J29="",$J29&gt;=Assumptions!$B$4)),"CHECK STATUS / DATES","Clear")))))))</f>
        <v/>
      </c>
      <c r="N29" s="22">
        <f>IF(OR($A29="",$B29="",$E29=""),"",IF(COUNTIFS(Spaces!$A$5:$A$104,$B29,Spaces!$B$5:$B$104,$E29)=0,"CHECK SPACE LIST",IF(COUNTIFS(Spaces!$A$5:$A$104,$B29,Spaces!$B$5:$B$104,$E29,Spaces!$D$5:$D$104,Assumptions!$F$11)&gt;0,"CHECK SPACE SERVICE",IF($L29=Assumptions!$D$12,"Not checked",IF(SUMPRODUCT(($B$5:$B$104=$B29)*($E$5:$E$104=$E29)*(ROW($E$5:$E$104)&lt;&gt;ROW($E29))*($I$5:$I$104&lt;&gt;"")*($L$5:$L$104&lt;&gt;Assumptions!$D$12)*($I$5:$I$104&lt;=IF($J29="",DATE(9999,12,31),$J29))*((($J$5:$J$104="")+($J$5:$J$104&gt;=$I29))&gt;0))&gt;0,"CHECK OVERLAP","Clear")))))</f>
        <v/>
      </c>
      <c r="O29" s="22">
        <f>IF($A29="","",IF(OR(LEFT($M29,5)="CHECK",LEFT($N29,5)="CHECK"),"Review record",IF(AND($L29=Assumptions!$D$10,$J29&lt;&gt;"",Assumptions!$B$4&lt;&gt;"",$J29&gt;=Assumptions!$B$4,$J29&lt;=Assumptions!$B$4+Assumptions!$B$5),"Ending soon",IF(AND($L29=Assumptions!$D$11,Assumptions!$B$4&lt;&gt;"",$I29&gt;Assumptions!$B$4),"Future start","None"))))</f>
        <v/>
      </c>
    </row>
    <row r="30" ht="24" customHeight="1">
      <c r="A30" s="19" t="n"/>
      <c r="B30" s="19" t="n"/>
      <c r="C30" s="19" t="n"/>
      <c r="D30" s="19" t="n"/>
      <c r="E30" s="19" t="n"/>
      <c r="F30" s="19" t="n"/>
      <c r="G30" s="19" t="n"/>
      <c r="H30" s="19" t="n"/>
      <c r="I30" s="33" t="n"/>
      <c r="J30" s="33" t="n"/>
      <c r="K30" s="21" t="n"/>
      <c r="L30" s="21" t="n"/>
      <c r="M30" s="23">
        <f>IF($A30="","",IF(Assumptions!$B$4="","CHECK REVIEW DATE",IF(OR($B30="",$C30="",$D30="",$E30="",$I30="",$K30="",$L30=""),"CHECK REQUIRED FIELDS",IF(AND($J30&lt;&gt;"",$J30&lt;$I30),"CHECK END DATE",IF(AND($L30=Assumptions!$D$10,OR($I30&gt;Assumptions!$B$4,AND($J30&lt;&gt;"",$J30&lt;Assumptions!$B$4))),"CHECK STATUS / DATES",IF(AND($L30=Assumptions!$D$11,$I30&lt;=Assumptions!$B$4),"CHECK STATUS / DATES",IF(AND($L30=Assumptions!$D$12,OR($J30="",$J30&gt;=Assumptions!$B$4)),"CHECK STATUS / DATES","Clear")))))))</f>
        <v/>
      </c>
      <c r="N30" s="23">
        <f>IF(OR($A30="",$B30="",$E30=""),"",IF(COUNTIFS(Spaces!$A$5:$A$104,$B30,Spaces!$B$5:$B$104,$E30)=0,"CHECK SPACE LIST",IF(COUNTIFS(Spaces!$A$5:$A$104,$B30,Spaces!$B$5:$B$104,$E30,Spaces!$D$5:$D$104,Assumptions!$F$11)&gt;0,"CHECK SPACE SERVICE",IF($L30=Assumptions!$D$12,"Not checked",IF(SUMPRODUCT(($B$5:$B$104=$B30)*($E$5:$E$104=$E30)*(ROW($E$5:$E$104)&lt;&gt;ROW($E30))*($I$5:$I$104&lt;&gt;"")*($L$5:$L$104&lt;&gt;Assumptions!$D$12)*($I$5:$I$104&lt;=IF($J30="",DATE(9999,12,31),$J30))*((($J$5:$J$104="")+($J$5:$J$104&gt;=$I30))&gt;0))&gt;0,"CHECK OVERLAP","Clear")))))</f>
        <v/>
      </c>
      <c r="O30" s="23">
        <f>IF($A30="","",IF(OR(LEFT($M30,5)="CHECK",LEFT($N30,5)="CHECK"),"Review record",IF(AND($L30=Assumptions!$D$10,$J30&lt;&gt;"",Assumptions!$B$4&lt;&gt;"",$J30&gt;=Assumptions!$B$4,$J30&lt;=Assumptions!$B$4+Assumptions!$B$5),"Ending soon",IF(AND($L30=Assumptions!$D$11,Assumptions!$B$4&lt;&gt;"",$I30&gt;Assumptions!$B$4),"Future start","None"))))</f>
        <v/>
      </c>
    </row>
    <row r="31" ht="24" customHeight="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33" t="n"/>
      <c r="J31" s="33" t="n"/>
      <c r="K31" s="21" t="n"/>
      <c r="L31" s="21" t="n"/>
      <c r="M31" s="22">
        <f>IF($A31="","",IF(Assumptions!$B$4="","CHECK REVIEW DATE",IF(OR($B31="",$C31="",$D31="",$E31="",$I31="",$K31="",$L31=""),"CHECK REQUIRED FIELDS",IF(AND($J31&lt;&gt;"",$J31&lt;$I31),"CHECK END DATE",IF(AND($L31=Assumptions!$D$10,OR($I31&gt;Assumptions!$B$4,AND($J31&lt;&gt;"",$J31&lt;Assumptions!$B$4))),"CHECK STATUS / DATES",IF(AND($L31=Assumptions!$D$11,$I31&lt;=Assumptions!$B$4),"CHECK STATUS / DATES",IF(AND($L31=Assumptions!$D$12,OR($J31="",$J31&gt;=Assumptions!$B$4)),"CHECK STATUS / DATES","Clear")))))))</f>
        <v/>
      </c>
      <c r="N31" s="22">
        <f>IF(OR($A31="",$B31="",$E31=""),"",IF(COUNTIFS(Spaces!$A$5:$A$104,$B31,Spaces!$B$5:$B$104,$E31)=0,"CHECK SPACE LIST",IF(COUNTIFS(Spaces!$A$5:$A$104,$B31,Spaces!$B$5:$B$104,$E31,Spaces!$D$5:$D$104,Assumptions!$F$11)&gt;0,"CHECK SPACE SERVICE",IF($L31=Assumptions!$D$12,"Not checked",IF(SUMPRODUCT(($B$5:$B$104=$B31)*($E$5:$E$104=$E31)*(ROW($E$5:$E$104)&lt;&gt;ROW($E31))*($I$5:$I$104&lt;&gt;"")*($L$5:$L$104&lt;&gt;Assumptions!$D$12)*($I$5:$I$104&lt;=IF($J31="",DATE(9999,12,31),$J31))*((($J$5:$J$104="")+($J$5:$J$104&gt;=$I31))&gt;0))&gt;0,"CHECK OVERLAP","Clear")))))</f>
        <v/>
      </c>
      <c r="O31" s="22">
        <f>IF($A31="","",IF(OR(LEFT($M31,5)="CHECK",LEFT($N31,5)="CHECK"),"Review record",IF(AND($L31=Assumptions!$D$10,$J31&lt;&gt;"",Assumptions!$B$4&lt;&gt;"",$J31&gt;=Assumptions!$B$4,$J31&lt;=Assumptions!$B$4+Assumptions!$B$5),"Ending soon",IF(AND($L31=Assumptions!$D$11,Assumptions!$B$4&lt;&gt;"",$I31&gt;Assumptions!$B$4),"Future start","None"))))</f>
        <v/>
      </c>
    </row>
    <row r="32" ht="24" customHeight="1">
      <c r="A32" s="19" t="n"/>
      <c r="B32" s="19" t="n"/>
      <c r="C32" s="19" t="n"/>
      <c r="D32" s="19" t="n"/>
      <c r="E32" s="19" t="n"/>
      <c r="F32" s="19" t="n"/>
      <c r="G32" s="19" t="n"/>
      <c r="H32" s="19" t="n"/>
      <c r="I32" s="33" t="n"/>
      <c r="J32" s="33" t="n"/>
      <c r="K32" s="21" t="n"/>
      <c r="L32" s="21" t="n"/>
      <c r="M32" s="23">
        <f>IF($A32="","",IF(Assumptions!$B$4="","CHECK REVIEW DATE",IF(OR($B32="",$C32="",$D32="",$E32="",$I32="",$K32="",$L32=""),"CHECK REQUIRED FIELDS",IF(AND($J32&lt;&gt;"",$J32&lt;$I32),"CHECK END DATE",IF(AND($L32=Assumptions!$D$10,OR($I32&gt;Assumptions!$B$4,AND($J32&lt;&gt;"",$J32&lt;Assumptions!$B$4))),"CHECK STATUS / DATES",IF(AND($L32=Assumptions!$D$11,$I32&lt;=Assumptions!$B$4),"CHECK STATUS / DATES",IF(AND($L32=Assumptions!$D$12,OR($J32="",$J32&gt;=Assumptions!$B$4)),"CHECK STATUS / DATES","Clear")))))))</f>
        <v/>
      </c>
      <c r="N32" s="23">
        <f>IF(OR($A32="",$B32="",$E32=""),"",IF(COUNTIFS(Spaces!$A$5:$A$104,$B32,Spaces!$B$5:$B$104,$E32)=0,"CHECK SPACE LIST",IF(COUNTIFS(Spaces!$A$5:$A$104,$B32,Spaces!$B$5:$B$104,$E32,Spaces!$D$5:$D$104,Assumptions!$F$11)&gt;0,"CHECK SPACE SERVICE",IF($L32=Assumptions!$D$12,"Not checked",IF(SUMPRODUCT(($B$5:$B$104=$B32)*($E$5:$E$104=$E32)*(ROW($E$5:$E$104)&lt;&gt;ROW($E32))*($I$5:$I$104&lt;&gt;"")*($L$5:$L$104&lt;&gt;Assumptions!$D$12)*($I$5:$I$104&lt;=IF($J32="",DATE(9999,12,31),$J32))*((($J$5:$J$104="")+($J$5:$J$104&gt;=$I32))&gt;0))&gt;0,"CHECK OVERLAP","Clear")))))</f>
        <v/>
      </c>
      <c r="O32" s="23">
        <f>IF($A32="","",IF(OR(LEFT($M32,5)="CHECK",LEFT($N32,5)="CHECK"),"Review record",IF(AND($L32=Assumptions!$D$10,$J32&lt;&gt;"",Assumptions!$B$4&lt;&gt;"",$J32&gt;=Assumptions!$B$4,$J32&lt;=Assumptions!$B$4+Assumptions!$B$5),"Ending soon",IF(AND($L32=Assumptions!$D$11,Assumptions!$B$4&lt;&gt;"",$I32&gt;Assumptions!$B$4),"Future start","None"))))</f>
        <v/>
      </c>
    </row>
    <row r="33" ht="24" customHeight="1">
      <c r="A33" s="19" t="n"/>
      <c r="B33" s="19" t="n"/>
      <c r="C33" s="19" t="n"/>
      <c r="D33" s="19" t="n"/>
      <c r="E33" s="19" t="n"/>
      <c r="F33" s="19" t="n"/>
      <c r="G33" s="19" t="n"/>
      <c r="H33" s="19" t="n"/>
      <c r="I33" s="33" t="n"/>
      <c r="J33" s="33" t="n"/>
      <c r="K33" s="21" t="n"/>
      <c r="L33" s="21" t="n"/>
      <c r="M33" s="22">
        <f>IF($A33="","",IF(Assumptions!$B$4="","CHECK REVIEW DATE",IF(OR($B33="",$C33="",$D33="",$E33="",$I33="",$K33="",$L33=""),"CHECK REQUIRED FIELDS",IF(AND($J33&lt;&gt;"",$J33&lt;$I33),"CHECK END DATE",IF(AND($L33=Assumptions!$D$10,OR($I33&gt;Assumptions!$B$4,AND($J33&lt;&gt;"",$J33&lt;Assumptions!$B$4))),"CHECK STATUS / DATES",IF(AND($L33=Assumptions!$D$11,$I33&lt;=Assumptions!$B$4),"CHECK STATUS / DATES",IF(AND($L33=Assumptions!$D$12,OR($J33="",$J33&gt;=Assumptions!$B$4)),"CHECK STATUS / DATES","Clear")))))))</f>
        <v/>
      </c>
      <c r="N33" s="22">
        <f>IF(OR($A33="",$B33="",$E33=""),"",IF(COUNTIFS(Spaces!$A$5:$A$104,$B33,Spaces!$B$5:$B$104,$E33)=0,"CHECK SPACE LIST",IF(COUNTIFS(Spaces!$A$5:$A$104,$B33,Spaces!$B$5:$B$104,$E33,Spaces!$D$5:$D$104,Assumptions!$F$11)&gt;0,"CHECK SPACE SERVICE",IF($L33=Assumptions!$D$12,"Not checked",IF(SUMPRODUCT(($B$5:$B$104=$B33)*($E$5:$E$104=$E33)*(ROW($E$5:$E$104)&lt;&gt;ROW($E33))*($I$5:$I$104&lt;&gt;"")*($L$5:$L$104&lt;&gt;Assumptions!$D$12)*($I$5:$I$104&lt;=IF($J33="",DATE(9999,12,31),$J33))*((($J$5:$J$104="")+($J$5:$J$104&gt;=$I33))&gt;0))&gt;0,"CHECK OVERLAP","Clear")))))</f>
        <v/>
      </c>
      <c r="O33" s="22">
        <f>IF($A33="","",IF(OR(LEFT($M33,5)="CHECK",LEFT($N33,5)="CHECK"),"Review record",IF(AND($L33=Assumptions!$D$10,$J33&lt;&gt;"",Assumptions!$B$4&lt;&gt;"",$J33&gt;=Assumptions!$B$4,$J33&lt;=Assumptions!$B$4+Assumptions!$B$5),"Ending soon",IF(AND($L33=Assumptions!$D$11,Assumptions!$B$4&lt;&gt;"",$I33&gt;Assumptions!$B$4),"Future start","None"))))</f>
        <v/>
      </c>
    </row>
    <row r="34" ht="24" customHeight="1">
      <c r="A34" s="19" t="n"/>
      <c r="B34" s="19" t="n"/>
      <c r="C34" s="19" t="n"/>
      <c r="D34" s="19" t="n"/>
      <c r="E34" s="19" t="n"/>
      <c r="F34" s="19" t="n"/>
      <c r="G34" s="19" t="n"/>
      <c r="H34" s="19" t="n"/>
      <c r="I34" s="33" t="n"/>
      <c r="J34" s="33" t="n"/>
      <c r="K34" s="21" t="n"/>
      <c r="L34" s="21" t="n"/>
      <c r="M34" s="23">
        <f>IF($A34="","",IF(Assumptions!$B$4="","CHECK REVIEW DATE",IF(OR($B34="",$C34="",$D34="",$E34="",$I34="",$K34="",$L34=""),"CHECK REQUIRED FIELDS",IF(AND($J34&lt;&gt;"",$J34&lt;$I34),"CHECK END DATE",IF(AND($L34=Assumptions!$D$10,OR($I34&gt;Assumptions!$B$4,AND($J34&lt;&gt;"",$J34&lt;Assumptions!$B$4))),"CHECK STATUS / DATES",IF(AND($L34=Assumptions!$D$11,$I34&lt;=Assumptions!$B$4),"CHECK STATUS / DATES",IF(AND($L34=Assumptions!$D$12,OR($J34="",$J34&gt;=Assumptions!$B$4)),"CHECK STATUS / DATES","Clear")))))))</f>
        <v/>
      </c>
      <c r="N34" s="23">
        <f>IF(OR($A34="",$B34="",$E34=""),"",IF(COUNTIFS(Spaces!$A$5:$A$104,$B34,Spaces!$B$5:$B$104,$E34)=0,"CHECK SPACE LIST",IF(COUNTIFS(Spaces!$A$5:$A$104,$B34,Spaces!$B$5:$B$104,$E34,Spaces!$D$5:$D$104,Assumptions!$F$11)&gt;0,"CHECK SPACE SERVICE",IF($L34=Assumptions!$D$12,"Not checked",IF(SUMPRODUCT(($B$5:$B$104=$B34)*($E$5:$E$104=$E34)*(ROW($E$5:$E$104)&lt;&gt;ROW($E34))*($I$5:$I$104&lt;&gt;"")*($L$5:$L$104&lt;&gt;Assumptions!$D$12)*($I$5:$I$104&lt;=IF($J34="",DATE(9999,12,31),$J34))*((($J$5:$J$104="")+($J$5:$J$104&gt;=$I34))&gt;0))&gt;0,"CHECK OVERLAP","Clear")))))</f>
        <v/>
      </c>
      <c r="O34" s="23">
        <f>IF($A34="","",IF(OR(LEFT($M34,5)="CHECK",LEFT($N34,5)="CHECK"),"Review record",IF(AND($L34=Assumptions!$D$10,$J34&lt;&gt;"",Assumptions!$B$4&lt;&gt;"",$J34&gt;=Assumptions!$B$4,$J34&lt;=Assumptions!$B$4+Assumptions!$B$5),"Ending soon",IF(AND($L34=Assumptions!$D$11,Assumptions!$B$4&lt;&gt;"",$I34&gt;Assumptions!$B$4),"Future start","None"))))</f>
        <v/>
      </c>
    </row>
    <row r="35" ht="24" customHeight="1">
      <c r="A35" s="19" t="n"/>
      <c r="B35" s="19" t="n"/>
      <c r="C35" s="19" t="n"/>
      <c r="D35" s="19" t="n"/>
      <c r="E35" s="19" t="n"/>
      <c r="F35" s="19" t="n"/>
      <c r="G35" s="19" t="n"/>
      <c r="H35" s="19" t="n"/>
      <c r="I35" s="33" t="n"/>
      <c r="J35" s="33" t="n"/>
      <c r="K35" s="21" t="n"/>
      <c r="L35" s="21" t="n"/>
      <c r="M35" s="22">
        <f>IF($A35="","",IF(Assumptions!$B$4="","CHECK REVIEW DATE",IF(OR($B35="",$C35="",$D35="",$E35="",$I35="",$K35="",$L35=""),"CHECK REQUIRED FIELDS",IF(AND($J35&lt;&gt;"",$J35&lt;$I35),"CHECK END DATE",IF(AND($L35=Assumptions!$D$10,OR($I35&gt;Assumptions!$B$4,AND($J35&lt;&gt;"",$J35&lt;Assumptions!$B$4))),"CHECK STATUS / DATES",IF(AND($L35=Assumptions!$D$11,$I35&lt;=Assumptions!$B$4),"CHECK STATUS / DATES",IF(AND($L35=Assumptions!$D$12,OR($J35="",$J35&gt;=Assumptions!$B$4)),"CHECK STATUS / DATES","Clear")))))))</f>
        <v/>
      </c>
      <c r="N35" s="22">
        <f>IF(OR($A35="",$B35="",$E35=""),"",IF(COUNTIFS(Spaces!$A$5:$A$104,$B35,Spaces!$B$5:$B$104,$E35)=0,"CHECK SPACE LIST",IF(COUNTIFS(Spaces!$A$5:$A$104,$B35,Spaces!$B$5:$B$104,$E35,Spaces!$D$5:$D$104,Assumptions!$F$11)&gt;0,"CHECK SPACE SERVICE",IF($L35=Assumptions!$D$12,"Not checked",IF(SUMPRODUCT(($B$5:$B$104=$B35)*($E$5:$E$104=$E35)*(ROW($E$5:$E$104)&lt;&gt;ROW($E35))*($I$5:$I$104&lt;&gt;"")*($L$5:$L$104&lt;&gt;Assumptions!$D$12)*($I$5:$I$104&lt;=IF($J35="",DATE(9999,12,31),$J35))*((($J$5:$J$104="")+($J$5:$J$104&gt;=$I35))&gt;0))&gt;0,"CHECK OVERLAP","Clear")))))</f>
        <v/>
      </c>
      <c r="O35" s="22">
        <f>IF($A35="","",IF(OR(LEFT($M35,5)="CHECK",LEFT($N35,5)="CHECK"),"Review record",IF(AND($L35=Assumptions!$D$10,$J35&lt;&gt;"",Assumptions!$B$4&lt;&gt;"",$J35&gt;=Assumptions!$B$4,$J35&lt;=Assumptions!$B$4+Assumptions!$B$5),"Ending soon",IF(AND($L35=Assumptions!$D$11,Assumptions!$B$4&lt;&gt;"",$I35&gt;Assumptions!$B$4),"Future start","None"))))</f>
        <v/>
      </c>
    </row>
    <row r="36" ht="24" customHeight="1">
      <c r="A36" s="19" t="n"/>
      <c r="B36" s="19" t="n"/>
      <c r="C36" s="19" t="n"/>
      <c r="D36" s="19" t="n"/>
      <c r="E36" s="19" t="n"/>
      <c r="F36" s="19" t="n"/>
      <c r="G36" s="19" t="n"/>
      <c r="H36" s="19" t="n"/>
      <c r="I36" s="33" t="n"/>
      <c r="J36" s="33" t="n"/>
      <c r="K36" s="21" t="n"/>
      <c r="L36" s="21" t="n"/>
      <c r="M36" s="23">
        <f>IF($A36="","",IF(Assumptions!$B$4="","CHECK REVIEW DATE",IF(OR($B36="",$C36="",$D36="",$E36="",$I36="",$K36="",$L36=""),"CHECK REQUIRED FIELDS",IF(AND($J36&lt;&gt;"",$J36&lt;$I36),"CHECK END DATE",IF(AND($L36=Assumptions!$D$10,OR($I36&gt;Assumptions!$B$4,AND($J36&lt;&gt;"",$J36&lt;Assumptions!$B$4))),"CHECK STATUS / DATES",IF(AND($L36=Assumptions!$D$11,$I36&lt;=Assumptions!$B$4),"CHECK STATUS / DATES",IF(AND($L36=Assumptions!$D$12,OR($J36="",$J36&gt;=Assumptions!$B$4)),"CHECK STATUS / DATES","Clear")))))))</f>
        <v/>
      </c>
      <c r="N36" s="23">
        <f>IF(OR($A36="",$B36="",$E36=""),"",IF(COUNTIFS(Spaces!$A$5:$A$104,$B36,Spaces!$B$5:$B$104,$E36)=0,"CHECK SPACE LIST",IF(COUNTIFS(Spaces!$A$5:$A$104,$B36,Spaces!$B$5:$B$104,$E36,Spaces!$D$5:$D$104,Assumptions!$F$11)&gt;0,"CHECK SPACE SERVICE",IF($L36=Assumptions!$D$12,"Not checked",IF(SUMPRODUCT(($B$5:$B$104=$B36)*($E$5:$E$104=$E36)*(ROW($E$5:$E$104)&lt;&gt;ROW($E36))*($I$5:$I$104&lt;&gt;"")*($L$5:$L$104&lt;&gt;Assumptions!$D$12)*($I$5:$I$104&lt;=IF($J36="",DATE(9999,12,31),$J36))*((($J$5:$J$104="")+($J$5:$J$104&gt;=$I36))&gt;0))&gt;0,"CHECK OVERLAP","Clear")))))</f>
        <v/>
      </c>
      <c r="O36" s="23">
        <f>IF($A36="","",IF(OR(LEFT($M36,5)="CHECK",LEFT($N36,5)="CHECK"),"Review record",IF(AND($L36=Assumptions!$D$10,$J36&lt;&gt;"",Assumptions!$B$4&lt;&gt;"",$J36&gt;=Assumptions!$B$4,$J36&lt;=Assumptions!$B$4+Assumptions!$B$5),"Ending soon",IF(AND($L36=Assumptions!$D$11,Assumptions!$B$4&lt;&gt;"",$I36&gt;Assumptions!$B$4),"Future start","None"))))</f>
        <v/>
      </c>
    </row>
    <row r="37" ht="24" customHeight="1">
      <c r="A37" s="19" t="n"/>
      <c r="B37" s="19" t="n"/>
      <c r="C37" s="19" t="n"/>
      <c r="D37" s="19" t="n"/>
      <c r="E37" s="19" t="n"/>
      <c r="F37" s="19" t="n"/>
      <c r="G37" s="19" t="n"/>
      <c r="H37" s="19" t="n"/>
      <c r="I37" s="33" t="n"/>
      <c r="J37" s="33" t="n"/>
      <c r="K37" s="21" t="n"/>
      <c r="L37" s="21" t="n"/>
      <c r="M37" s="22">
        <f>IF($A37="","",IF(Assumptions!$B$4="","CHECK REVIEW DATE",IF(OR($B37="",$C37="",$D37="",$E37="",$I37="",$K37="",$L37=""),"CHECK REQUIRED FIELDS",IF(AND($J37&lt;&gt;"",$J37&lt;$I37),"CHECK END DATE",IF(AND($L37=Assumptions!$D$10,OR($I37&gt;Assumptions!$B$4,AND($J37&lt;&gt;"",$J37&lt;Assumptions!$B$4))),"CHECK STATUS / DATES",IF(AND($L37=Assumptions!$D$11,$I37&lt;=Assumptions!$B$4),"CHECK STATUS / DATES",IF(AND($L37=Assumptions!$D$12,OR($J37="",$J37&gt;=Assumptions!$B$4)),"CHECK STATUS / DATES","Clear")))))))</f>
        <v/>
      </c>
      <c r="N37" s="22">
        <f>IF(OR($A37="",$B37="",$E37=""),"",IF(COUNTIFS(Spaces!$A$5:$A$104,$B37,Spaces!$B$5:$B$104,$E37)=0,"CHECK SPACE LIST",IF(COUNTIFS(Spaces!$A$5:$A$104,$B37,Spaces!$B$5:$B$104,$E37,Spaces!$D$5:$D$104,Assumptions!$F$11)&gt;0,"CHECK SPACE SERVICE",IF($L37=Assumptions!$D$12,"Not checked",IF(SUMPRODUCT(($B$5:$B$104=$B37)*($E$5:$E$104=$E37)*(ROW($E$5:$E$104)&lt;&gt;ROW($E37))*($I$5:$I$104&lt;&gt;"")*($L$5:$L$104&lt;&gt;Assumptions!$D$12)*($I$5:$I$104&lt;=IF($J37="",DATE(9999,12,31),$J37))*((($J$5:$J$104="")+($J$5:$J$104&gt;=$I37))&gt;0))&gt;0,"CHECK OVERLAP","Clear")))))</f>
        <v/>
      </c>
      <c r="O37" s="22">
        <f>IF($A37="","",IF(OR(LEFT($M37,5)="CHECK",LEFT($N37,5)="CHECK"),"Review record",IF(AND($L37=Assumptions!$D$10,$J37&lt;&gt;"",Assumptions!$B$4&lt;&gt;"",$J37&gt;=Assumptions!$B$4,$J37&lt;=Assumptions!$B$4+Assumptions!$B$5),"Ending soon",IF(AND($L37=Assumptions!$D$11,Assumptions!$B$4&lt;&gt;"",$I37&gt;Assumptions!$B$4),"Future start","None"))))</f>
        <v/>
      </c>
    </row>
    <row r="38" ht="24" customHeight="1">
      <c r="A38" s="19" t="n"/>
      <c r="B38" s="19" t="n"/>
      <c r="C38" s="19" t="n"/>
      <c r="D38" s="19" t="n"/>
      <c r="E38" s="19" t="n"/>
      <c r="F38" s="19" t="n"/>
      <c r="G38" s="19" t="n"/>
      <c r="H38" s="19" t="n"/>
      <c r="I38" s="33" t="n"/>
      <c r="J38" s="33" t="n"/>
      <c r="K38" s="21" t="n"/>
      <c r="L38" s="21" t="n"/>
      <c r="M38" s="23">
        <f>IF($A38="","",IF(Assumptions!$B$4="","CHECK REVIEW DATE",IF(OR($B38="",$C38="",$D38="",$E38="",$I38="",$K38="",$L38=""),"CHECK REQUIRED FIELDS",IF(AND($J38&lt;&gt;"",$J38&lt;$I38),"CHECK END DATE",IF(AND($L38=Assumptions!$D$10,OR($I38&gt;Assumptions!$B$4,AND($J38&lt;&gt;"",$J38&lt;Assumptions!$B$4))),"CHECK STATUS / DATES",IF(AND($L38=Assumptions!$D$11,$I38&lt;=Assumptions!$B$4),"CHECK STATUS / DATES",IF(AND($L38=Assumptions!$D$12,OR($J38="",$J38&gt;=Assumptions!$B$4)),"CHECK STATUS / DATES","Clear")))))))</f>
        <v/>
      </c>
      <c r="N38" s="23">
        <f>IF(OR($A38="",$B38="",$E38=""),"",IF(COUNTIFS(Spaces!$A$5:$A$104,$B38,Spaces!$B$5:$B$104,$E38)=0,"CHECK SPACE LIST",IF(COUNTIFS(Spaces!$A$5:$A$104,$B38,Spaces!$B$5:$B$104,$E38,Spaces!$D$5:$D$104,Assumptions!$F$11)&gt;0,"CHECK SPACE SERVICE",IF($L38=Assumptions!$D$12,"Not checked",IF(SUMPRODUCT(($B$5:$B$104=$B38)*($E$5:$E$104=$E38)*(ROW($E$5:$E$104)&lt;&gt;ROW($E38))*($I$5:$I$104&lt;&gt;"")*($L$5:$L$104&lt;&gt;Assumptions!$D$12)*($I$5:$I$104&lt;=IF($J38="",DATE(9999,12,31),$J38))*((($J$5:$J$104="")+($J$5:$J$104&gt;=$I38))&gt;0))&gt;0,"CHECK OVERLAP","Clear")))))</f>
        <v/>
      </c>
      <c r="O38" s="23">
        <f>IF($A38="","",IF(OR(LEFT($M38,5)="CHECK",LEFT($N38,5)="CHECK"),"Review record",IF(AND($L38=Assumptions!$D$10,$J38&lt;&gt;"",Assumptions!$B$4&lt;&gt;"",$J38&gt;=Assumptions!$B$4,$J38&lt;=Assumptions!$B$4+Assumptions!$B$5),"Ending soon",IF(AND($L38=Assumptions!$D$11,Assumptions!$B$4&lt;&gt;"",$I38&gt;Assumptions!$B$4),"Future start","None"))))</f>
        <v/>
      </c>
    </row>
    <row r="39" ht="24" customHeight="1">
      <c r="A39" s="19" t="n"/>
      <c r="B39" s="19" t="n"/>
      <c r="C39" s="19" t="n"/>
      <c r="D39" s="19" t="n"/>
      <c r="E39" s="19" t="n"/>
      <c r="F39" s="19" t="n"/>
      <c r="G39" s="19" t="n"/>
      <c r="H39" s="19" t="n"/>
      <c r="I39" s="33" t="n"/>
      <c r="J39" s="33" t="n"/>
      <c r="K39" s="21" t="n"/>
      <c r="L39" s="21" t="n"/>
      <c r="M39" s="22">
        <f>IF($A39="","",IF(Assumptions!$B$4="","CHECK REVIEW DATE",IF(OR($B39="",$C39="",$D39="",$E39="",$I39="",$K39="",$L39=""),"CHECK REQUIRED FIELDS",IF(AND($J39&lt;&gt;"",$J39&lt;$I39),"CHECK END DATE",IF(AND($L39=Assumptions!$D$10,OR($I39&gt;Assumptions!$B$4,AND($J39&lt;&gt;"",$J39&lt;Assumptions!$B$4))),"CHECK STATUS / DATES",IF(AND($L39=Assumptions!$D$11,$I39&lt;=Assumptions!$B$4),"CHECK STATUS / DATES",IF(AND($L39=Assumptions!$D$12,OR($J39="",$J39&gt;=Assumptions!$B$4)),"CHECK STATUS / DATES","Clear")))))))</f>
        <v/>
      </c>
      <c r="N39" s="22">
        <f>IF(OR($A39="",$B39="",$E39=""),"",IF(COUNTIFS(Spaces!$A$5:$A$104,$B39,Spaces!$B$5:$B$104,$E39)=0,"CHECK SPACE LIST",IF(COUNTIFS(Spaces!$A$5:$A$104,$B39,Spaces!$B$5:$B$104,$E39,Spaces!$D$5:$D$104,Assumptions!$F$11)&gt;0,"CHECK SPACE SERVICE",IF($L39=Assumptions!$D$12,"Not checked",IF(SUMPRODUCT(($B$5:$B$104=$B39)*($E$5:$E$104=$E39)*(ROW($E$5:$E$104)&lt;&gt;ROW($E39))*($I$5:$I$104&lt;&gt;"")*($L$5:$L$104&lt;&gt;Assumptions!$D$12)*($I$5:$I$104&lt;=IF($J39="",DATE(9999,12,31),$J39))*((($J$5:$J$104="")+($J$5:$J$104&gt;=$I39))&gt;0))&gt;0,"CHECK OVERLAP","Clear")))))</f>
        <v/>
      </c>
      <c r="O39" s="22">
        <f>IF($A39="","",IF(OR(LEFT($M39,5)="CHECK",LEFT($N39,5)="CHECK"),"Review record",IF(AND($L39=Assumptions!$D$10,$J39&lt;&gt;"",Assumptions!$B$4&lt;&gt;"",$J39&gt;=Assumptions!$B$4,$J39&lt;=Assumptions!$B$4+Assumptions!$B$5),"Ending soon",IF(AND($L39=Assumptions!$D$11,Assumptions!$B$4&lt;&gt;"",$I39&gt;Assumptions!$B$4),"Future start","None"))))</f>
        <v/>
      </c>
    </row>
    <row r="40" ht="24" customHeight="1">
      <c r="A40" s="19" t="n"/>
      <c r="B40" s="19" t="n"/>
      <c r="C40" s="19" t="n"/>
      <c r="D40" s="19" t="n"/>
      <c r="E40" s="19" t="n"/>
      <c r="F40" s="19" t="n"/>
      <c r="G40" s="19" t="n"/>
      <c r="H40" s="19" t="n"/>
      <c r="I40" s="33" t="n"/>
      <c r="J40" s="33" t="n"/>
      <c r="K40" s="21" t="n"/>
      <c r="L40" s="21" t="n"/>
      <c r="M40" s="23">
        <f>IF($A40="","",IF(Assumptions!$B$4="","CHECK REVIEW DATE",IF(OR($B40="",$C40="",$D40="",$E40="",$I40="",$K40="",$L40=""),"CHECK REQUIRED FIELDS",IF(AND($J40&lt;&gt;"",$J40&lt;$I40),"CHECK END DATE",IF(AND($L40=Assumptions!$D$10,OR($I40&gt;Assumptions!$B$4,AND($J40&lt;&gt;"",$J40&lt;Assumptions!$B$4))),"CHECK STATUS / DATES",IF(AND($L40=Assumptions!$D$11,$I40&lt;=Assumptions!$B$4),"CHECK STATUS / DATES",IF(AND($L40=Assumptions!$D$12,OR($J40="",$J40&gt;=Assumptions!$B$4)),"CHECK STATUS / DATES","Clear")))))))</f>
        <v/>
      </c>
      <c r="N40" s="23">
        <f>IF(OR($A40="",$B40="",$E40=""),"",IF(COUNTIFS(Spaces!$A$5:$A$104,$B40,Spaces!$B$5:$B$104,$E40)=0,"CHECK SPACE LIST",IF(COUNTIFS(Spaces!$A$5:$A$104,$B40,Spaces!$B$5:$B$104,$E40,Spaces!$D$5:$D$104,Assumptions!$F$11)&gt;0,"CHECK SPACE SERVICE",IF($L40=Assumptions!$D$12,"Not checked",IF(SUMPRODUCT(($B$5:$B$104=$B40)*($E$5:$E$104=$E40)*(ROW($E$5:$E$104)&lt;&gt;ROW($E40))*($I$5:$I$104&lt;&gt;"")*($L$5:$L$104&lt;&gt;Assumptions!$D$12)*($I$5:$I$104&lt;=IF($J40="",DATE(9999,12,31),$J40))*((($J$5:$J$104="")+($J$5:$J$104&gt;=$I40))&gt;0))&gt;0,"CHECK OVERLAP","Clear")))))</f>
        <v/>
      </c>
      <c r="O40" s="23">
        <f>IF($A40="","",IF(OR(LEFT($M40,5)="CHECK",LEFT($N40,5)="CHECK"),"Review record",IF(AND($L40=Assumptions!$D$10,$J40&lt;&gt;"",Assumptions!$B$4&lt;&gt;"",$J40&gt;=Assumptions!$B$4,$J40&lt;=Assumptions!$B$4+Assumptions!$B$5),"Ending soon",IF(AND($L40=Assumptions!$D$11,Assumptions!$B$4&lt;&gt;"",$I40&gt;Assumptions!$B$4),"Future start","None"))))</f>
        <v/>
      </c>
    </row>
    <row r="41" ht="24" customHeight="1">
      <c r="A41" s="19" t="n"/>
      <c r="B41" s="19" t="n"/>
      <c r="C41" s="19" t="n"/>
      <c r="D41" s="19" t="n"/>
      <c r="E41" s="19" t="n"/>
      <c r="F41" s="19" t="n"/>
      <c r="G41" s="19" t="n"/>
      <c r="H41" s="19" t="n"/>
      <c r="I41" s="33" t="n"/>
      <c r="J41" s="33" t="n"/>
      <c r="K41" s="21" t="n"/>
      <c r="L41" s="21" t="n"/>
      <c r="M41" s="22">
        <f>IF($A41="","",IF(Assumptions!$B$4="","CHECK REVIEW DATE",IF(OR($B41="",$C41="",$D41="",$E41="",$I41="",$K41="",$L41=""),"CHECK REQUIRED FIELDS",IF(AND($J41&lt;&gt;"",$J41&lt;$I41),"CHECK END DATE",IF(AND($L41=Assumptions!$D$10,OR($I41&gt;Assumptions!$B$4,AND($J41&lt;&gt;"",$J41&lt;Assumptions!$B$4))),"CHECK STATUS / DATES",IF(AND($L41=Assumptions!$D$11,$I41&lt;=Assumptions!$B$4),"CHECK STATUS / DATES",IF(AND($L41=Assumptions!$D$12,OR($J41="",$J41&gt;=Assumptions!$B$4)),"CHECK STATUS / DATES","Clear")))))))</f>
        <v/>
      </c>
      <c r="N41" s="22">
        <f>IF(OR($A41="",$B41="",$E41=""),"",IF(COUNTIFS(Spaces!$A$5:$A$104,$B41,Spaces!$B$5:$B$104,$E41)=0,"CHECK SPACE LIST",IF(COUNTIFS(Spaces!$A$5:$A$104,$B41,Spaces!$B$5:$B$104,$E41,Spaces!$D$5:$D$104,Assumptions!$F$11)&gt;0,"CHECK SPACE SERVICE",IF($L41=Assumptions!$D$12,"Not checked",IF(SUMPRODUCT(($B$5:$B$104=$B41)*($E$5:$E$104=$E41)*(ROW($E$5:$E$104)&lt;&gt;ROW($E41))*($I$5:$I$104&lt;&gt;"")*($L$5:$L$104&lt;&gt;Assumptions!$D$12)*($I$5:$I$104&lt;=IF($J41="",DATE(9999,12,31),$J41))*((($J$5:$J$104="")+($J$5:$J$104&gt;=$I41))&gt;0))&gt;0,"CHECK OVERLAP","Clear")))))</f>
        <v/>
      </c>
      <c r="O41" s="22">
        <f>IF($A41="","",IF(OR(LEFT($M41,5)="CHECK",LEFT($N41,5)="CHECK"),"Review record",IF(AND($L41=Assumptions!$D$10,$J41&lt;&gt;"",Assumptions!$B$4&lt;&gt;"",$J41&gt;=Assumptions!$B$4,$J41&lt;=Assumptions!$B$4+Assumptions!$B$5),"Ending soon",IF(AND($L41=Assumptions!$D$11,Assumptions!$B$4&lt;&gt;"",$I41&gt;Assumptions!$B$4),"Future start","None"))))</f>
        <v/>
      </c>
    </row>
    <row r="42" ht="24" customHeight="1">
      <c r="A42" s="19" t="n"/>
      <c r="B42" s="19" t="n"/>
      <c r="C42" s="19" t="n"/>
      <c r="D42" s="19" t="n"/>
      <c r="E42" s="19" t="n"/>
      <c r="F42" s="19" t="n"/>
      <c r="G42" s="19" t="n"/>
      <c r="H42" s="19" t="n"/>
      <c r="I42" s="33" t="n"/>
      <c r="J42" s="33" t="n"/>
      <c r="K42" s="21" t="n"/>
      <c r="L42" s="21" t="n"/>
      <c r="M42" s="23">
        <f>IF($A42="","",IF(Assumptions!$B$4="","CHECK REVIEW DATE",IF(OR($B42="",$C42="",$D42="",$E42="",$I42="",$K42="",$L42=""),"CHECK REQUIRED FIELDS",IF(AND($J42&lt;&gt;"",$J42&lt;$I42),"CHECK END DATE",IF(AND($L42=Assumptions!$D$10,OR($I42&gt;Assumptions!$B$4,AND($J42&lt;&gt;"",$J42&lt;Assumptions!$B$4))),"CHECK STATUS / DATES",IF(AND($L42=Assumptions!$D$11,$I42&lt;=Assumptions!$B$4),"CHECK STATUS / DATES",IF(AND($L42=Assumptions!$D$12,OR($J42="",$J42&gt;=Assumptions!$B$4)),"CHECK STATUS / DATES","Clear")))))))</f>
        <v/>
      </c>
      <c r="N42" s="23">
        <f>IF(OR($A42="",$B42="",$E42=""),"",IF(COUNTIFS(Spaces!$A$5:$A$104,$B42,Spaces!$B$5:$B$104,$E42)=0,"CHECK SPACE LIST",IF(COUNTIFS(Spaces!$A$5:$A$104,$B42,Spaces!$B$5:$B$104,$E42,Spaces!$D$5:$D$104,Assumptions!$F$11)&gt;0,"CHECK SPACE SERVICE",IF($L42=Assumptions!$D$12,"Not checked",IF(SUMPRODUCT(($B$5:$B$104=$B42)*($E$5:$E$104=$E42)*(ROW($E$5:$E$104)&lt;&gt;ROW($E42))*($I$5:$I$104&lt;&gt;"")*($L$5:$L$104&lt;&gt;Assumptions!$D$12)*($I$5:$I$104&lt;=IF($J42="",DATE(9999,12,31),$J42))*((($J$5:$J$104="")+($J$5:$J$104&gt;=$I42))&gt;0))&gt;0,"CHECK OVERLAP","Clear")))))</f>
        <v/>
      </c>
      <c r="O42" s="23">
        <f>IF($A42="","",IF(OR(LEFT($M42,5)="CHECK",LEFT($N42,5)="CHECK"),"Review record",IF(AND($L42=Assumptions!$D$10,$J42&lt;&gt;"",Assumptions!$B$4&lt;&gt;"",$J42&gt;=Assumptions!$B$4,$J42&lt;=Assumptions!$B$4+Assumptions!$B$5),"Ending soon",IF(AND($L42=Assumptions!$D$11,Assumptions!$B$4&lt;&gt;"",$I42&gt;Assumptions!$B$4),"Future start","None"))))</f>
        <v/>
      </c>
    </row>
    <row r="43" ht="24" customHeight="1">
      <c r="A43" s="19" t="n"/>
      <c r="B43" s="19" t="n"/>
      <c r="C43" s="19" t="n"/>
      <c r="D43" s="19" t="n"/>
      <c r="E43" s="19" t="n"/>
      <c r="F43" s="19" t="n"/>
      <c r="G43" s="19" t="n"/>
      <c r="H43" s="19" t="n"/>
      <c r="I43" s="33" t="n"/>
      <c r="J43" s="33" t="n"/>
      <c r="K43" s="21" t="n"/>
      <c r="L43" s="21" t="n"/>
      <c r="M43" s="22">
        <f>IF($A43="","",IF(Assumptions!$B$4="","CHECK REVIEW DATE",IF(OR($B43="",$C43="",$D43="",$E43="",$I43="",$K43="",$L43=""),"CHECK REQUIRED FIELDS",IF(AND($J43&lt;&gt;"",$J43&lt;$I43),"CHECK END DATE",IF(AND($L43=Assumptions!$D$10,OR($I43&gt;Assumptions!$B$4,AND($J43&lt;&gt;"",$J43&lt;Assumptions!$B$4))),"CHECK STATUS / DATES",IF(AND($L43=Assumptions!$D$11,$I43&lt;=Assumptions!$B$4),"CHECK STATUS / DATES",IF(AND($L43=Assumptions!$D$12,OR($J43="",$J43&gt;=Assumptions!$B$4)),"CHECK STATUS / DATES","Clear")))))))</f>
        <v/>
      </c>
      <c r="N43" s="22">
        <f>IF(OR($A43="",$B43="",$E43=""),"",IF(COUNTIFS(Spaces!$A$5:$A$104,$B43,Spaces!$B$5:$B$104,$E43)=0,"CHECK SPACE LIST",IF(COUNTIFS(Spaces!$A$5:$A$104,$B43,Spaces!$B$5:$B$104,$E43,Spaces!$D$5:$D$104,Assumptions!$F$11)&gt;0,"CHECK SPACE SERVICE",IF($L43=Assumptions!$D$12,"Not checked",IF(SUMPRODUCT(($B$5:$B$104=$B43)*($E$5:$E$104=$E43)*(ROW($E$5:$E$104)&lt;&gt;ROW($E43))*($I$5:$I$104&lt;&gt;"")*($L$5:$L$104&lt;&gt;Assumptions!$D$12)*($I$5:$I$104&lt;=IF($J43="",DATE(9999,12,31),$J43))*((($J$5:$J$104="")+($J$5:$J$104&gt;=$I43))&gt;0))&gt;0,"CHECK OVERLAP","Clear")))))</f>
        <v/>
      </c>
      <c r="O43" s="22">
        <f>IF($A43="","",IF(OR(LEFT($M43,5)="CHECK",LEFT($N43,5)="CHECK"),"Review record",IF(AND($L43=Assumptions!$D$10,$J43&lt;&gt;"",Assumptions!$B$4&lt;&gt;"",$J43&gt;=Assumptions!$B$4,$J43&lt;=Assumptions!$B$4+Assumptions!$B$5),"Ending soon",IF(AND($L43=Assumptions!$D$11,Assumptions!$B$4&lt;&gt;"",$I43&gt;Assumptions!$B$4),"Future start","None"))))</f>
        <v/>
      </c>
    </row>
    <row r="44" ht="24" customHeight="1">
      <c r="A44" s="19" t="n"/>
      <c r="B44" s="19" t="n"/>
      <c r="C44" s="19" t="n"/>
      <c r="D44" s="19" t="n"/>
      <c r="E44" s="19" t="n"/>
      <c r="F44" s="19" t="n"/>
      <c r="G44" s="19" t="n"/>
      <c r="H44" s="19" t="n"/>
      <c r="I44" s="33" t="n"/>
      <c r="J44" s="33" t="n"/>
      <c r="K44" s="21" t="n"/>
      <c r="L44" s="21" t="n"/>
      <c r="M44" s="23">
        <f>IF($A44="","",IF(Assumptions!$B$4="","CHECK REVIEW DATE",IF(OR($B44="",$C44="",$D44="",$E44="",$I44="",$K44="",$L44=""),"CHECK REQUIRED FIELDS",IF(AND($J44&lt;&gt;"",$J44&lt;$I44),"CHECK END DATE",IF(AND($L44=Assumptions!$D$10,OR($I44&gt;Assumptions!$B$4,AND($J44&lt;&gt;"",$J44&lt;Assumptions!$B$4))),"CHECK STATUS / DATES",IF(AND($L44=Assumptions!$D$11,$I44&lt;=Assumptions!$B$4),"CHECK STATUS / DATES",IF(AND($L44=Assumptions!$D$12,OR($J44="",$J44&gt;=Assumptions!$B$4)),"CHECK STATUS / DATES","Clear")))))))</f>
        <v/>
      </c>
      <c r="N44" s="23">
        <f>IF(OR($A44="",$B44="",$E44=""),"",IF(COUNTIFS(Spaces!$A$5:$A$104,$B44,Spaces!$B$5:$B$104,$E44)=0,"CHECK SPACE LIST",IF(COUNTIFS(Spaces!$A$5:$A$104,$B44,Spaces!$B$5:$B$104,$E44,Spaces!$D$5:$D$104,Assumptions!$F$11)&gt;0,"CHECK SPACE SERVICE",IF($L44=Assumptions!$D$12,"Not checked",IF(SUMPRODUCT(($B$5:$B$104=$B44)*($E$5:$E$104=$E44)*(ROW($E$5:$E$104)&lt;&gt;ROW($E44))*($I$5:$I$104&lt;&gt;"")*($L$5:$L$104&lt;&gt;Assumptions!$D$12)*($I$5:$I$104&lt;=IF($J44="",DATE(9999,12,31),$J44))*((($J$5:$J$104="")+($J$5:$J$104&gt;=$I44))&gt;0))&gt;0,"CHECK OVERLAP","Clear")))))</f>
        <v/>
      </c>
      <c r="O44" s="23">
        <f>IF($A44="","",IF(OR(LEFT($M44,5)="CHECK",LEFT($N44,5)="CHECK"),"Review record",IF(AND($L44=Assumptions!$D$10,$J44&lt;&gt;"",Assumptions!$B$4&lt;&gt;"",$J44&gt;=Assumptions!$B$4,$J44&lt;=Assumptions!$B$4+Assumptions!$B$5),"Ending soon",IF(AND($L44=Assumptions!$D$11,Assumptions!$B$4&lt;&gt;"",$I44&gt;Assumptions!$B$4),"Future start","None"))))</f>
        <v/>
      </c>
    </row>
    <row r="45" ht="24" customHeight="1">
      <c r="A45" s="19" t="n"/>
      <c r="B45" s="19" t="n"/>
      <c r="C45" s="19" t="n"/>
      <c r="D45" s="19" t="n"/>
      <c r="E45" s="19" t="n"/>
      <c r="F45" s="19" t="n"/>
      <c r="G45" s="19" t="n"/>
      <c r="H45" s="19" t="n"/>
      <c r="I45" s="33" t="n"/>
      <c r="J45" s="33" t="n"/>
      <c r="K45" s="21" t="n"/>
      <c r="L45" s="21" t="n"/>
      <c r="M45" s="22">
        <f>IF($A45="","",IF(Assumptions!$B$4="","CHECK REVIEW DATE",IF(OR($B45="",$C45="",$D45="",$E45="",$I45="",$K45="",$L45=""),"CHECK REQUIRED FIELDS",IF(AND($J45&lt;&gt;"",$J45&lt;$I45),"CHECK END DATE",IF(AND($L45=Assumptions!$D$10,OR($I45&gt;Assumptions!$B$4,AND($J45&lt;&gt;"",$J45&lt;Assumptions!$B$4))),"CHECK STATUS / DATES",IF(AND($L45=Assumptions!$D$11,$I45&lt;=Assumptions!$B$4),"CHECK STATUS / DATES",IF(AND($L45=Assumptions!$D$12,OR($J45="",$J45&gt;=Assumptions!$B$4)),"CHECK STATUS / DATES","Clear")))))))</f>
        <v/>
      </c>
      <c r="N45" s="22">
        <f>IF(OR($A45="",$B45="",$E45=""),"",IF(COUNTIFS(Spaces!$A$5:$A$104,$B45,Spaces!$B$5:$B$104,$E45)=0,"CHECK SPACE LIST",IF(COUNTIFS(Spaces!$A$5:$A$104,$B45,Spaces!$B$5:$B$104,$E45,Spaces!$D$5:$D$104,Assumptions!$F$11)&gt;0,"CHECK SPACE SERVICE",IF($L45=Assumptions!$D$12,"Not checked",IF(SUMPRODUCT(($B$5:$B$104=$B45)*($E$5:$E$104=$E45)*(ROW($E$5:$E$104)&lt;&gt;ROW($E45))*($I$5:$I$104&lt;&gt;"")*($L$5:$L$104&lt;&gt;Assumptions!$D$12)*($I$5:$I$104&lt;=IF($J45="",DATE(9999,12,31),$J45))*((($J$5:$J$104="")+($J$5:$J$104&gt;=$I45))&gt;0))&gt;0,"CHECK OVERLAP","Clear")))))</f>
        <v/>
      </c>
      <c r="O45" s="22">
        <f>IF($A45="","",IF(OR(LEFT($M45,5)="CHECK",LEFT($N45,5)="CHECK"),"Review record",IF(AND($L45=Assumptions!$D$10,$J45&lt;&gt;"",Assumptions!$B$4&lt;&gt;"",$J45&gt;=Assumptions!$B$4,$J45&lt;=Assumptions!$B$4+Assumptions!$B$5),"Ending soon",IF(AND($L45=Assumptions!$D$11,Assumptions!$B$4&lt;&gt;"",$I45&gt;Assumptions!$B$4),"Future start","None"))))</f>
        <v/>
      </c>
    </row>
    <row r="46" ht="24" customHeight="1">
      <c r="A46" s="19" t="n"/>
      <c r="B46" s="19" t="n"/>
      <c r="C46" s="19" t="n"/>
      <c r="D46" s="19" t="n"/>
      <c r="E46" s="19" t="n"/>
      <c r="F46" s="19" t="n"/>
      <c r="G46" s="19" t="n"/>
      <c r="H46" s="19" t="n"/>
      <c r="I46" s="33" t="n"/>
      <c r="J46" s="33" t="n"/>
      <c r="K46" s="21" t="n"/>
      <c r="L46" s="21" t="n"/>
      <c r="M46" s="23">
        <f>IF($A46="","",IF(Assumptions!$B$4="","CHECK REVIEW DATE",IF(OR($B46="",$C46="",$D46="",$E46="",$I46="",$K46="",$L46=""),"CHECK REQUIRED FIELDS",IF(AND($J46&lt;&gt;"",$J46&lt;$I46),"CHECK END DATE",IF(AND($L46=Assumptions!$D$10,OR($I46&gt;Assumptions!$B$4,AND($J46&lt;&gt;"",$J46&lt;Assumptions!$B$4))),"CHECK STATUS / DATES",IF(AND($L46=Assumptions!$D$11,$I46&lt;=Assumptions!$B$4),"CHECK STATUS / DATES",IF(AND($L46=Assumptions!$D$12,OR($J46="",$J46&gt;=Assumptions!$B$4)),"CHECK STATUS / DATES","Clear")))))))</f>
        <v/>
      </c>
      <c r="N46" s="23">
        <f>IF(OR($A46="",$B46="",$E46=""),"",IF(COUNTIFS(Spaces!$A$5:$A$104,$B46,Spaces!$B$5:$B$104,$E46)=0,"CHECK SPACE LIST",IF(COUNTIFS(Spaces!$A$5:$A$104,$B46,Spaces!$B$5:$B$104,$E46,Spaces!$D$5:$D$104,Assumptions!$F$11)&gt;0,"CHECK SPACE SERVICE",IF($L46=Assumptions!$D$12,"Not checked",IF(SUMPRODUCT(($B$5:$B$104=$B46)*($E$5:$E$104=$E46)*(ROW($E$5:$E$104)&lt;&gt;ROW($E46))*($I$5:$I$104&lt;&gt;"")*($L$5:$L$104&lt;&gt;Assumptions!$D$12)*($I$5:$I$104&lt;=IF($J46="",DATE(9999,12,31),$J46))*((($J$5:$J$104="")+($J$5:$J$104&gt;=$I46))&gt;0))&gt;0,"CHECK OVERLAP","Clear")))))</f>
        <v/>
      </c>
      <c r="O46" s="23">
        <f>IF($A46="","",IF(OR(LEFT($M46,5)="CHECK",LEFT($N46,5)="CHECK"),"Review record",IF(AND($L46=Assumptions!$D$10,$J46&lt;&gt;"",Assumptions!$B$4&lt;&gt;"",$J46&gt;=Assumptions!$B$4,$J46&lt;=Assumptions!$B$4+Assumptions!$B$5),"Ending soon",IF(AND($L46=Assumptions!$D$11,Assumptions!$B$4&lt;&gt;"",$I46&gt;Assumptions!$B$4),"Future start","None"))))</f>
        <v/>
      </c>
    </row>
    <row r="47" ht="24" customHeight="1">
      <c r="A47" s="19" t="n"/>
      <c r="B47" s="19" t="n"/>
      <c r="C47" s="19" t="n"/>
      <c r="D47" s="19" t="n"/>
      <c r="E47" s="19" t="n"/>
      <c r="F47" s="19" t="n"/>
      <c r="G47" s="19" t="n"/>
      <c r="H47" s="19" t="n"/>
      <c r="I47" s="33" t="n"/>
      <c r="J47" s="33" t="n"/>
      <c r="K47" s="21" t="n"/>
      <c r="L47" s="21" t="n"/>
      <c r="M47" s="22">
        <f>IF($A47="","",IF(Assumptions!$B$4="","CHECK REVIEW DATE",IF(OR($B47="",$C47="",$D47="",$E47="",$I47="",$K47="",$L47=""),"CHECK REQUIRED FIELDS",IF(AND($J47&lt;&gt;"",$J47&lt;$I47),"CHECK END DATE",IF(AND($L47=Assumptions!$D$10,OR($I47&gt;Assumptions!$B$4,AND($J47&lt;&gt;"",$J47&lt;Assumptions!$B$4))),"CHECK STATUS / DATES",IF(AND($L47=Assumptions!$D$11,$I47&lt;=Assumptions!$B$4),"CHECK STATUS / DATES",IF(AND($L47=Assumptions!$D$12,OR($J47="",$J47&gt;=Assumptions!$B$4)),"CHECK STATUS / DATES","Clear")))))))</f>
        <v/>
      </c>
      <c r="N47" s="22">
        <f>IF(OR($A47="",$B47="",$E47=""),"",IF(COUNTIFS(Spaces!$A$5:$A$104,$B47,Spaces!$B$5:$B$104,$E47)=0,"CHECK SPACE LIST",IF(COUNTIFS(Spaces!$A$5:$A$104,$B47,Spaces!$B$5:$B$104,$E47,Spaces!$D$5:$D$104,Assumptions!$F$11)&gt;0,"CHECK SPACE SERVICE",IF($L47=Assumptions!$D$12,"Not checked",IF(SUMPRODUCT(($B$5:$B$104=$B47)*($E$5:$E$104=$E47)*(ROW($E$5:$E$104)&lt;&gt;ROW($E47))*($I$5:$I$104&lt;&gt;"")*($L$5:$L$104&lt;&gt;Assumptions!$D$12)*($I$5:$I$104&lt;=IF($J47="",DATE(9999,12,31),$J47))*((($J$5:$J$104="")+($J$5:$J$104&gt;=$I47))&gt;0))&gt;0,"CHECK OVERLAP","Clear")))))</f>
        <v/>
      </c>
      <c r="O47" s="22">
        <f>IF($A47="","",IF(OR(LEFT($M47,5)="CHECK",LEFT($N47,5)="CHECK"),"Review record",IF(AND($L47=Assumptions!$D$10,$J47&lt;&gt;"",Assumptions!$B$4&lt;&gt;"",$J47&gt;=Assumptions!$B$4,$J47&lt;=Assumptions!$B$4+Assumptions!$B$5),"Ending soon",IF(AND($L47=Assumptions!$D$11,Assumptions!$B$4&lt;&gt;"",$I47&gt;Assumptions!$B$4),"Future start","None"))))</f>
        <v/>
      </c>
    </row>
    <row r="48" ht="24" customHeight="1">
      <c r="A48" s="19" t="n"/>
      <c r="B48" s="19" t="n"/>
      <c r="C48" s="19" t="n"/>
      <c r="D48" s="19" t="n"/>
      <c r="E48" s="19" t="n"/>
      <c r="F48" s="19" t="n"/>
      <c r="G48" s="19" t="n"/>
      <c r="H48" s="19" t="n"/>
      <c r="I48" s="33" t="n"/>
      <c r="J48" s="33" t="n"/>
      <c r="K48" s="21" t="n"/>
      <c r="L48" s="21" t="n"/>
      <c r="M48" s="23">
        <f>IF($A48="","",IF(Assumptions!$B$4="","CHECK REVIEW DATE",IF(OR($B48="",$C48="",$D48="",$E48="",$I48="",$K48="",$L48=""),"CHECK REQUIRED FIELDS",IF(AND($J48&lt;&gt;"",$J48&lt;$I48),"CHECK END DATE",IF(AND($L48=Assumptions!$D$10,OR($I48&gt;Assumptions!$B$4,AND($J48&lt;&gt;"",$J48&lt;Assumptions!$B$4))),"CHECK STATUS / DATES",IF(AND($L48=Assumptions!$D$11,$I48&lt;=Assumptions!$B$4),"CHECK STATUS / DATES",IF(AND($L48=Assumptions!$D$12,OR($J48="",$J48&gt;=Assumptions!$B$4)),"CHECK STATUS / DATES","Clear")))))))</f>
        <v/>
      </c>
      <c r="N48" s="23">
        <f>IF(OR($A48="",$B48="",$E48=""),"",IF(COUNTIFS(Spaces!$A$5:$A$104,$B48,Spaces!$B$5:$B$104,$E48)=0,"CHECK SPACE LIST",IF(COUNTIFS(Spaces!$A$5:$A$104,$B48,Spaces!$B$5:$B$104,$E48,Spaces!$D$5:$D$104,Assumptions!$F$11)&gt;0,"CHECK SPACE SERVICE",IF($L48=Assumptions!$D$12,"Not checked",IF(SUMPRODUCT(($B$5:$B$104=$B48)*($E$5:$E$104=$E48)*(ROW($E$5:$E$104)&lt;&gt;ROW($E48))*($I$5:$I$104&lt;&gt;"")*($L$5:$L$104&lt;&gt;Assumptions!$D$12)*($I$5:$I$104&lt;=IF($J48="",DATE(9999,12,31),$J48))*((($J$5:$J$104="")+($J$5:$J$104&gt;=$I48))&gt;0))&gt;0,"CHECK OVERLAP","Clear")))))</f>
        <v/>
      </c>
      <c r="O48" s="23">
        <f>IF($A48="","",IF(OR(LEFT($M48,5)="CHECK",LEFT($N48,5)="CHECK"),"Review record",IF(AND($L48=Assumptions!$D$10,$J48&lt;&gt;"",Assumptions!$B$4&lt;&gt;"",$J48&gt;=Assumptions!$B$4,$J48&lt;=Assumptions!$B$4+Assumptions!$B$5),"Ending soon",IF(AND($L48=Assumptions!$D$11,Assumptions!$B$4&lt;&gt;"",$I48&gt;Assumptions!$B$4),"Future start","None"))))</f>
        <v/>
      </c>
    </row>
    <row r="49" ht="24" customHeight="1">
      <c r="A49" s="19" t="n"/>
      <c r="B49" s="19" t="n"/>
      <c r="C49" s="19" t="n"/>
      <c r="D49" s="19" t="n"/>
      <c r="E49" s="19" t="n"/>
      <c r="F49" s="19" t="n"/>
      <c r="G49" s="19" t="n"/>
      <c r="H49" s="19" t="n"/>
      <c r="I49" s="33" t="n"/>
      <c r="J49" s="33" t="n"/>
      <c r="K49" s="21" t="n"/>
      <c r="L49" s="21" t="n"/>
      <c r="M49" s="22">
        <f>IF($A49="","",IF(Assumptions!$B$4="","CHECK REVIEW DATE",IF(OR($B49="",$C49="",$D49="",$E49="",$I49="",$K49="",$L49=""),"CHECK REQUIRED FIELDS",IF(AND($J49&lt;&gt;"",$J49&lt;$I49),"CHECK END DATE",IF(AND($L49=Assumptions!$D$10,OR($I49&gt;Assumptions!$B$4,AND($J49&lt;&gt;"",$J49&lt;Assumptions!$B$4))),"CHECK STATUS / DATES",IF(AND($L49=Assumptions!$D$11,$I49&lt;=Assumptions!$B$4),"CHECK STATUS / DATES",IF(AND($L49=Assumptions!$D$12,OR($J49="",$J49&gt;=Assumptions!$B$4)),"CHECK STATUS / DATES","Clear")))))))</f>
        <v/>
      </c>
      <c r="N49" s="22">
        <f>IF(OR($A49="",$B49="",$E49=""),"",IF(COUNTIFS(Spaces!$A$5:$A$104,$B49,Spaces!$B$5:$B$104,$E49)=0,"CHECK SPACE LIST",IF(COUNTIFS(Spaces!$A$5:$A$104,$B49,Spaces!$B$5:$B$104,$E49,Spaces!$D$5:$D$104,Assumptions!$F$11)&gt;0,"CHECK SPACE SERVICE",IF($L49=Assumptions!$D$12,"Not checked",IF(SUMPRODUCT(($B$5:$B$104=$B49)*($E$5:$E$104=$E49)*(ROW($E$5:$E$104)&lt;&gt;ROW($E49))*($I$5:$I$104&lt;&gt;"")*($L$5:$L$104&lt;&gt;Assumptions!$D$12)*($I$5:$I$104&lt;=IF($J49="",DATE(9999,12,31),$J49))*((($J$5:$J$104="")+($J$5:$J$104&gt;=$I49))&gt;0))&gt;0,"CHECK OVERLAP","Clear")))))</f>
        <v/>
      </c>
      <c r="O49" s="22">
        <f>IF($A49="","",IF(OR(LEFT($M49,5)="CHECK",LEFT($N49,5)="CHECK"),"Review record",IF(AND($L49=Assumptions!$D$10,$J49&lt;&gt;"",Assumptions!$B$4&lt;&gt;"",$J49&gt;=Assumptions!$B$4,$J49&lt;=Assumptions!$B$4+Assumptions!$B$5),"Ending soon",IF(AND($L49=Assumptions!$D$11,Assumptions!$B$4&lt;&gt;"",$I49&gt;Assumptions!$B$4),"Future start","None"))))</f>
        <v/>
      </c>
    </row>
    <row r="50" ht="24" customHeight="1">
      <c r="A50" s="19" t="n"/>
      <c r="B50" s="19" t="n"/>
      <c r="C50" s="19" t="n"/>
      <c r="D50" s="19" t="n"/>
      <c r="E50" s="19" t="n"/>
      <c r="F50" s="19" t="n"/>
      <c r="G50" s="19" t="n"/>
      <c r="H50" s="19" t="n"/>
      <c r="I50" s="33" t="n"/>
      <c r="J50" s="33" t="n"/>
      <c r="K50" s="21" t="n"/>
      <c r="L50" s="21" t="n"/>
      <c r="M50" s="23">
        <f>IF($A50="","",IF(Assumptions!$B$4="","CHECK REVIEW DATE",IF(OR($B50="",$C50="",$D50="",$E50="",$I50="",$K50="",$L50=""),"CHECK REQUIRED FIELDS",IF(AND($J50&lt;&gt;"",$J50&lt;$I50),"CHECK END DATE",IF(AND($L50=Assumptions!$D$10,OR($I50&gt;Assumptions!$B$4,AND($J50&lt;&gt;"",$J50&lt;Assumptions!$B$4))),"CHECK STATUS / DATES",IF(AND($L50=Assumptions!$D$11,$I50&lt;=Assumptions!$B$4),"CHECK STATUS / DATES",IF(AND($L50=Assumptions!$D$12,OR($J50="",$J50&gt;=Assumptions!$B$4)),"CHECK STATUS / DATES","Clear")))))))</f>
        <v/>
      </c>
      <c r="N50" s="23">
        <f>IF(OR($A50="",$B50="",$E50=""),"",IF(COUNTIFS(Spaces!$A$5:$A$104,$B50,Spaces!$B$5:$B$104,$E50)=0,"CHECK SPACE LIST",IF(COUNTIFS(Spaces!$A$5:$A$104,$B50,Spaces!$B$5:$B$104,$E50,Spaces!$D$5:$D$104,Assumptions!$F$11)&gt;0,"CHECK SPACE SERVICE",IF($L50=Assumptions!$D$12,"Not checked",IF(SUMPRODUCT(($B$5:$B$104=$B50)*($E$5:$E$104=$E50)*(ROW($E$5:$E$104)&lt;&gt;ROW($E50))*($I$5:$I$104&lt;&gt;"")*($L$5:$L$104&lt;&gt;Assumptions!$D$12)*($I$5:$I$104&lt;=IF($J50="",DATE(9999,12,31),$J50))*((($J$5:$J$104="")+($J$5:$J$104&gt;=$I50))&gt;0))&gt;0,"CHECK OVERLAP","Clear")))))</f>
        <v/>
      </c>
      <c r="O50" s="23">
        <f>IF($A50="","",IF(OR(LEFT($M50,5)="CHECK",LEFT($N50,5)="CHECK"),"Review record",IF(AND($L50=Assumptions!$D$10,$J50&lt;&gt;"",Assumptions!$B$4&lt;&gt;"",$J50&gt;=Assumptions!$B$4,$J50&lt;=Assumptions!$B$4+Assumptions!$B$5),"Ending soon",IF(AND($L50=Assumptions!$D$11,Assumptions!$B$4&lt;&gt;"",$I50&gt;Assumptions!$B$4),"Future start","None"))))</f>
        <v/>
      </c>
    </row>
    <row r="51" ht="24" customHeight="1">
      <c r="A51" s="19" t="n"/>
      <c r="B51" s="19" t="n"/>
      <c r="C51" s="19" t="n"/>
      <c r="D51" s="19" t="n"/>
      <c r="E51" s="19" t="n"/>
      <c r="F51" s="19" t="n"/>
      <c r="G51" s="19" t="n"/>
      <c r="H51" s="19" t="n"/>
      <c r="I51" s="33" t="n"/>
      <c r="J51" s="33" t="n"/>
      <c r="K51" s="21" t="n"/>
      <c r="L51" s="21" t="n"/>
      <c r="M51" s="22">
        <f>IF($A51="","",IF(Assumptions!$B$4="","CHECK REVIEW DATE",IF(OR($B51="",$C51="",$D51="",$E51="",$I51="",$K51="",$L51=""),"CHECK REQUIRED FIELDS",IF(AND($J51&lt;&gt;"",$J51&lt;$I51),"CHECK END DATE",IF(AND($L51=Assumptions!$D$10,OR($I51&gt;Assumptions!$B$4,AND($J51&lt;&gt;"",$J51&lt;Assumptions!$B$4))),"CHECK STATUS / DATES",IF(AND($L51=Assumptions!$D$11,$I51&lt;=Assumptions!$B$4),"CHECK STATUS / DATES",IF(AND($L51=Assumptions!$D$12,OR($J51="",$J51&gt;=Assumptions!$B$4)),"CHECK STATUS / DATES","Clear")))))))</f>
        <v/>
      </c>
      <c r="N51" s="22">
        <f>IF(OR($A51="",$B51="",$E51=""),"",IF(COUNTIFS(Spaces!$A$5:$A$104,$B51,Spaces!$B$5:$B$104,$E51)=0,"CHECK SPACE LIST",IF(COUNTIFS(Spaces!$A$5:$A$104,$B51,Spaces!$B$5:$B$104,$E51,Spaces!$D$5:$D$104,Assumptions!$F$11)&gt;0,"CHECK SPACE SERVICE",IF($L51=Assumptions!$D$12,"Not checked",IF(SUMPRODUCT(($B$5:$B$104=$B51)*($E$5:$E$104=$E51)*(ROW($E$5:$E$104)&lt;&gt;ROW($E51))*($I$5:$I$104&lt;&gt;"")*($L$5:$L$104&lt;&gt;Assumptions!$D$12)*($I$5:$I$104&lt;=IF($J51="",DATE(9999,12,31),$J51))*((($J$5:$J$104="")+($J$5:$J$104&gt;=$I51))&gt;0))&gt;0,"CHECK OVERLAP","Clear")))))</f>
        <v/>
      </c>
      <c r="O51" s="22">
        <f>IF($A51="","",IF(OR(LEFT($M51,5)="CHECK",LEFT($N51,5)="CHECK"),"Review record",IF(AND($L51=Assumptions!$D$10,$J51&lt;&gt;"",Assumptions!$B$4&lt;&gt;"",$J51&gt;=Assumptions!$B$4,$J51&lt;=Assumptions!$B$4+Assumptions!$B$5),"Ending soon",IF(AND($L51=Assumptions!$D$11,Assumptions!$B$4&lt;&gt;"",$I51&gt;Assumptions!$B$4),"Future start","None"))))</f>
        <v/>
      </c>
    </row>
    <row r="52" ht="24" customHeight="1">
      <c r="A52" s="19" t="n"/>
      <c r="B52" s="19" t="n"/>
      <c r="C52" s="19" t="n"/>
      <c r="D52" s="19" t="n"/>
      <c r="E52" s="19" t="n"/>
      <c r="F52" s="19" t="n"/>
      <c r="G52" s="19" t="n"/>
      <c r="H52" s="19" t="n"/>
      <c r="I52" s="33" t="n"/>
      <c r="J52" s="33" t="n"/>
      <c r="K52" s="21" t="n"/>
      <c r="L52" s="21" t="n"/>
      <c r="M52" s="23">
        <f>IF($A52="","",IF(Assumptions!$B$4="","CHECK REVIEW DATE",IF(OR($B52="",$C52="",$D52="",$E52="",$I52="",$K52="",$L52=""),"CHECK REQUIRED FIELDS",IF(AND($J52&lt;&gt;"",$J52&lt;$I52),"CHECK END DATE",IF(AND($L52=Assumptions!$D$10,OR($I52&gt;Assumptions!$B$4,AND($J52&lt;&gt;"",$J52&lt;Assumptions!$B$4))),"CHECK STATUS / DATES",IF(AND($L52=Assumptions!$D$11,$I52&lt;=Assumptions!$B$4),"CHECK STATUS / DATES",IF(AND($L52=Assumptions!$D$12,OR($J52="",$J52&gt;=Assumptions!$B$4)),"CHECK STATUS / DATES","Clear")))))))</f>
        <v/>
      </c>
      <c r="N52" s="23">
        <f>IF(OR($A52="",$B52="",$E52=""),"",IF(COUNTIFS(Spaces!$A$5:$A$104,$B52,Spaces!$B$5:$B$104,$E52)=0,"CHECK SPACE LIST",IF(COUNTIFS(Spaces!$A$5:$A$104,$B52,Spaces!$B$5:$B$104,$E52,Spaces!$D$5:$D$104,Assumptions!$F$11)&gt;0,"CHECK SPACE SERVICE",IF($L52=Assumptions!$D$12,"Not checked",IF(SUMPRODUCT(($B$5:$B$104=$B52)*($E$5:$E$104=$E52)*(ROW($E$5:$E$104)&lt;&gt;ROW($E52))*($I$5:$I$104&lt;&gt;"")*($L$5:$L$104&lt;&gt;Assumptions!$D$12)*($I$5:$I$104&lt;=IF($J52="",DATE(9999,12,31),$J52))*((($J$5:$J$104="")+($J$5:$J$104&gt;=$I52))&gt;0))&gt;0,"CHECK OVERLAP","Clear")))))</f>
        <v/>
      </c>
      <c r="O52" s="23">
        <f>IF($A52="","",IF(OR(LEFT($M52,5)="CHECK",LEFT($N52,5)="CHECK"),"Review record",IF(AND($L52=Assumptions!$D$10,$J52&lt;&gt;"",Assumptions!$B$4&lt;&gt;"",$J52&gt;=Assumptions!$B$4,$J52&lt;=Assumptions!$B$4+Assumptions!$B$5),"Ending soon",IF(AND($L52=Assumptions!$D$11,Assumptions!$B$4&lt;&gt;"",$I52&gt;Assumptions!$B$4),"Future start","None"))))</f>
        <v/>
      </c>
    </row>
    <row r="53" ht="24" customHeight="1">
      <c r="A53" s="19" t="n"/>
      <c r="B53" s="19" t="n"/>
      <c r="C53" s="19" t="n"/>
      <c r="D53" s="19" t="n"/>
      <c r="E53" s="19" t="n"/>
      <c r="F53" s="19" t="n"/>
      <c r="G53" s="19" t="n"/>
      <c r="H53" s="19" t="n"/>
      <c r="I53" s="33" t="n"/>
      <c r="J53" s="33" t="n"/>
      <c r="K53" s="21" t="n"/>
      <c r="L53" s="21" t="n"/>
      <c r="M53" s="22">
        <f>IF($A53="","",IF(Assumptions!$B$4="","CHECK REVIEW DATE",IF(OR($B53="",$C53="",$D53="",$E53="",$I53="",$K53="",$L53=""),"CHECK REQUIRED FIELDS",IF(AND($J53&lt;&gt;"",$J53&lt;$I53),"CHECK END DATE",IF(AND($L53=Assumptions!$D$10,OR($I53&gt;Assumptions!$B$4,AND($J53&lt;&gt;"",$J53&lt;Assumptions!$B$4))),"CHECK STATUS / DATES",IF(AND($L53=Assumptions!$D$11,$I53&lt;=Assumptions!$B$4),"CHECK STATUS / DATES",IF(AND($L53=Assumptions!$D$12,OR($J53="",$J53&gt;=Assumptions!$B$4)),"CHECK STATUS / DATES","Clear")))))))</f>
        <v/>
      </c>
      <c r="N53" s="22">
        <f>IF(OR($A53="",$B53="",$E53=""),"",IF(COUNTIFS(Spaces!$A$5:$A$104,$B53,Spaces!$B$5:$B$104,$E53)=0,"CHECK SPACE LIST",IF(COUNTIFS(Spaces!$A$5:$A$104,$B53,Spaces!$B$5:$B$104,$E53,Spaces!$D$5:$D$104,Assumptions!$F$11)&gt;0,"CHECK SPACE SERVICE",IF($L53=Assumptions!$D$12,"Not checked",IF(SUMPRODUCT(($B$5:$B$104=$B53)*($E$5:$E$104=$E53)*(ROW($E$5:$E$104)&lt;&gt;ROW($E53))*($I$5:$I$104&lt;&gt;"")*($L$5:$L$104&lt;&gt;Assumptions!$D$12)*($I$5:$I$104&lt;=IF($J53="",DATE(9999,12,31),$J53))*((($J$5:$J$104="")+($J$5:$J$104&gt;=$I53))&gt;0))&gt;0,"CHECK OVERLAP","Clear")))))</f>
        <v/>
      </c>
      <c r="O53" s="22">
        <f>IF($A53="","",IF(OR(LEFT($M53,5)="CHECK",LEFT($N53,5)="CHECK"),"Review record",IF(AND($L53=Assumptions!$D$10,$J53&lt;&gt;"",Assumptions!$B$4&lt;&gt;"",$J53&gt;=Assumptions!$B$4,$J53&lt;=Assumptions!$B$4+Assumptions!$B$5),"Ending soon",IF(AND($L53=Assumptions!$D$11,Assumptions!$B$4&lt;&gt;"",$I53&gt;Assumptions!$B$4),"Future start","None"))))</f>
        <v/>
      </c>
    </row>
    <row r="54" ht="24" customHeight="1">
      <c r="A54" s="19" t="n"/>
      <c r="B54" s="19" t="n"/>
      <c r="C54" s="19" t="n"/>
      <c r="D54" s="19" t="n"/>
      <c r="E54" s="19" t="n"/>
      <c r="F54" s="19" t="n"/>
      <c r="G54" s="19" t="n"/>
      <c r="H54" s="19" t="n"/>
      <c r="I54" s="33" t="n"/>
      <c r="J54" s="33" t="n"/>
      <c r="K54" s="21" t="n"/>
      <c r="L54" s="21" t="n"/>
      <c r="M54" s="23">
        <f>IF($A54="","",IF(Assumptions!$B$4="","CHECK REVIEW DATE",IF(OR($B54="",$C54="",$D54="",$E54="",$I54="",$K54="",$L54=""),"CHECK REQUIRED FIELDS",IF(AND($J54&lt;&gt;"",$J54&lt;$I54),"CHECK END DATE",IF(AND($L54=Assumptions!$D$10,OR($I54&gt;Assumptions!$B$4,AND($J54&lt;&gt;"",$J54&lt;Assumptions!$B$4))),"CHECK STATUS / DATES",IF(AND($L54=Assumptions!$D$11,$I54&lt;=Assumptions!$B$4),"CHECK STATUS / DATES",IF(AND($L54=Assumptions!$D$12,OR($J54="",$J54&gt;=Assumptions!$B$4)),"CHECK STATUS / DATES","Clear")))))))</f>
        <v/>
      </c>
      <c r="N54" s="23">
        <f>IF(OR($A54="",$B54="",$E54=""),"",IF(COUNTIFS(Spaces!$A$5:$A$104,$B54,Spaces!$B$5:$B$104,$E54)=0,"CHECK SPACE LIST",IF(COUNTIFS(Spaces!$A$5:$A$104,$B54,Spaces!$B$5:$B$104,$E54,Spaces!$D$5:$D$104,Assumptions!$F$11)&gt;0,"CHECK SPACE SERVICE",IF($L54=Assumptions!$D$12,"Not checked",IF(SUMPRODUCT(($B$5:$B$104=$B54)*($E$5:$E$104=$E54)*(ROW($E$5:$E$104)&lt;&gt;ROW($E54))*($I$5:$I$104&lt;&gt;"")*($L$5:$L$104&lt;&gt;Assumptions!$D$12)*($I$5:$I$104&lt;=IF($J54="",DATE(9999,12,31),$J54))*((($J$5:$J$104="")+($J$5:$J$104&gt;=$I54))&gt;0))&gt;0,"CHECK OVERLAP","Clear")))))</f>
        <v/>
      </c>
      <c r="O54" s="23">
        <f>IF($A54="","",IF(OR(LEFT($M54,5)="CHECK",LEFT($N54,5)="CHECK"),"Review record",IF(AND($L54=Assumptions!$D$10,$J54&lt;&gt;"",Assumptions!$B$4&lt;&gt;"",$J54&gt;=Assumptions!$B$4,$J54&lt;=Assumptions!$B$4+Assumptions!$B$5),"Ending soon",IF(AND($L54=Assumptions!$D$11,Assumptions!$B$4&lt;&gt;"",$I54&gt;Assumptions!$B$4),"Future start","None"))))</f>
        <v/>
      </c>
    </row>
    <row r="55" ht="24" customHeight="1">
      <c r="A55" s="19" t="n"/>
      <c r="B55" s="19" t="n"/>
      <c r="C55" s="19" t="n"/>
      <c r="D55" s="19" t="n"/>
      <c r="E55" s="19" t="n"/>
      <c r="F55" s="19" t="n"/>
      <c r="G55" s="19" t="n"/>
      <c r="H55" s="19" t="n"/>
      <c r="I55" s="33" t="n"/>
      <c r="J55" s="33" t="n"/>
      <c r="K55" s="21" t="n"/>
      <c r="L55" s="21" t="n"/>
      <c r="M55" s="22">
        <f>IF($A55="","",IF(Assumptions!$B$4="","CHECK REVIEW DATE",IF(OR($B55="",$C55="",$D55="",$E55="",$I55="",$K55="",$L55=""),"CHECK REQUIRED FIELDS",IF(AND($J55&lt;&gt;"",$J55&lt;$I55),"CHECK END DATE",IF(AND($L55=Assumptions!$D$10,OR($I55&gt;Assumptions!$B$4,AND($J55&lt;&gt;"",$J55&lt;Assumptions!$B$4))),"CHECK STATUS / DATES",IF(AND($L55=Assumptions!$D$11,$I55&lt;=Assumptions!$B$4),"CHECK STATUS / DATES",IF(AND($L55=Assumptions!$D$12,OR($J55="",$J55&gt;=Assumptions!$B$4)),"CHECK STATUS / DATES","Clear")))))))</f>
        <v/>
      </c>
      <c r="N55" s="22">
        <f>IF(OR($A55="",$B55="",$E55=""),"",IF(COUNTIFS(Spaces!$A$5:$A$104,$B55,Spaces!$B$5:$B$104,$E55)=0,"CHECK SPACE LIST",IF(COUNTIFS(Spaces!$A$5:$A$104,$B55,Spaces!$B$5:$B$104,$E55,Spaces!$D$5:$D$104,Assumptions!$F$11)&gt;0,"CHECK SPACE SERVICE",IF($L55=Assumptions!$D$12,"Not checked",IF(SUMPRODUCT(($B$5:$B$104=$B55)*($E$5:$E$104=$E55)*(ROW($E$5:$E$104)&lt;&gt;ROW($E55))*($I$5:$I$104&lt;&gt;"")*($L$5:$L$104&lt;&gt;Assumptions!$D$12)*($I$5:$I$104&lt;=IF($J55="",DATE(9999,12,31),$J55))*((($J$5:$J$104="")+($J$5:$J$104&gt;=$I55))&gt;0))&gt;0,"CHECK OVERLAP","Clear")))))</f>
        <v/>
      </c>
      <c r="O55" s="22">
        <f>IF($A55="","",IF(OR(LEFT($M55,5)="CHECK",LEFT($N55,5)="CHECK"),"Review record",IF(AND($L55=Assumptions!$D$10,$J55&lt;&gt;"",Assumptions!$B$4&lt;&gt;"",$J55&gt;=Assumptions!$B$4,$J55&lt;=Assumptions!$B$4+Assumptions!$B$5),"Ending soon",IF(AND($L55=Assumptions!$D$11,Assumptions!$B$4&lt;&gt;"",$I55&gt;Assumptions!$B$4),"Future start","None"))))</f>
        <v/>
      </c>
    </row>
    <row r="56" ht="24" customHeight="1">
      <c r="A56" s="19" t="n"/>
      <c r="B56" s="19" t="n"/>
      <c r="C56" s="19" t="n"/>
      <c r="D56" s="19" t="n"/>
      <c r="E56" s="19" t="n"/>
      <c r="F56" s="19" t="n"/>
      <c r="G56" s="19" t="n"/>
      <c r="H56" s="19" t="n"/>
      <c r="I56" s="33" t="n"/>
      <c r="J56" s="33" t="n"/>
      <c r="K56" s="21" t="n"/>
      <c r="L56" s="21" t="n"/>
      <c r="M56" s="23">
        <f>IF($A56="","",IF(Assumptions!$B$4="","CHECK REVIEW DATE",IF(OR($B56="",$C56="",$D56="",$E56="",$I56="",$K56="",$L56=""),"CHECK REQUIRED FIELDS",IF(AND($J56&lt;&gt;"",$J56&lt;$I56),"CHECK END DATE",IF(AND($L56=Assumptions!$D$10,OR($I56&gt;Assumptions!$B$4,AND($J56&lt;&gt;"",$J56&lt;Assumptions!$B$4))),"CHECK STATUS / DATES",IF(AND($L56=Assumptions!$D$11,$I56&lt;=Assumptions!$B$4),"CHECK STATUS / DATES",IF(AND($L56=Assumptions!$D$12,OR($J56="",$J56&gt;=Assumptions!$B$4)),"CHECK STATUS / DATES","Clear")))))))</f>
        <v/>
      </c>
      <c r="N56" s="23">
        <f>IF(OR($A56="",$B56="",$E56=""),"",IF(COUNTIFS(Spaces!$A$5:$A$104,$B56,Spaces!$B$5:$B$104,$E56)=0,"CHECK SPACE LIST",IF(COUNTIFS(Spaces!$A$5:$A$104,$B56,Spaces!$B$5:$B$104,$E56,Spaces!$D$5:$D$104,Assumptions!$F$11)&gt;0,"CHECK SPACE SERVICE",IF($L56=Assumptions!$D$12,"Not checked",IF(SUMPRODUCT(($B$5:$B$104=$B56)*($E$5:$E$104=$E56)*(ROW($E$5:$E$104)&lt;&gt;ROW($E56))*($I$5:$I$104&lt;&gt;"")*($L$5:$L$104&lt;&gt;Assumptions!$D$12)*($I$5:$I$104&lt;=IF($J56="",DATE(9999,12,31),$J56))*((($J$5:$J$104="")+($J$5:$J$104&gt;=$I56))&gt;0))&gt;0,"CHECK OVERLAP","Clear")))))</f>
        <v/>
      </c>
      <c r="O56" s="23">
        <f>IF($A56="","",IF(OR(LEFT($M56,5)="CHECK",LEFT($N56,5)="CHECK"),"Review record",IF(AND($L56=Assumptions!$D$10,$J56&lt;&gt;"",Assumptions!$B$4&lt;&gt;"",$J56&gt;=Assumptions!$B$4,$J56&lt;=Assumptions!$B$4+Assumptions!$B$5),"Ending soon",IF(AND($L56=Assumptions!$D$11,Assumptions!$B$4&lt;&gt;"",$I56&gt;Assumptions!$B$4),"Future start","None"))))</f>
        <v/>
      </c>
    </row>
    <row r="57" ht="24" customHeight="1">
      <c r="A57" s="19" t="n"/>
      <c r="B57" s="19" t="n"/>
      <c r="C57" s="19" t="n"/>
      <c r="D57" s="19" t="n"/>
      <c r="E57" s="19" t="n"/>
      <c r="F57" s="19" t="n"/>
      <c r="G57" s="19" t="n"/>
      <c r="H57" s="19" t="n"/>
      <c r="I57" s="33" t="n"/>
      <c r="J57" s="33" t="n"/>
      <c r="K57" s="21" t="n"/>
      <c r="L57" s="21" t="n"/>
      <c r="M57" s="22">
        <f>IF($A57="","",IF(Assumptions!$B$4="","CHECK REVIEW DATE",IF(OR($B57="",$C57="",$D57="",$E57="",$I57="",$K57="",$L57=""),"CHECK REQUIRED FIELDS",IF(AND($J57&lt;&gt;"",$J57&lt;$I57),"CHECK END DATE",IF(AND($L57=Assumptions!$D$10,OR($I57&gt;Assumptions!$B$4,AND($J57&lt;&gt;"",$J57&lt;Assumptions!$B$4))),"CHECK STATUS / DATES",IF(AND($L57=Assumptions!$D$11,$I57&lt;=Assumptions!$B$4),"CHECK STATUS / DATES",IF(AND($L57=Assumptions!$D$12,OR($J57="",$J57&gt;=Assumptions!$B$4)),"CHECK STATUS / DATES","Clear")))))))</f>
        <v/>
      </c>
      <c r="N57" s="22">
        <f>IF(OR($A57="",$B57="",$E57=""),"",IF(COUNTIFS(Spaces!$A$5:$A$104,$B57,Spaces!$B$5:$B$104,$E57)=0,"CHECK SPACE LIST",IF(COUNTIFS(Spaces!$A$5:$A$104,$B57,Spaces!$B$5:$B$104,$E57,Spaces!$D$5:$D$104,Assumptions!$F$11)&gt;0,"CHECK SPACE SERVICE",IF($L57=Assumptions!$D$12,"Not checked",IF(SUMPRODUCT(($B$5:$B$104=$B57)*($E$5:$E$104=$E57)*(ROW($E$5:$E$104)&lt;&gt;ROW($E57))*($I$5:$I$104&lt;&gt;"")*($L$5:$L$104&lt;&gt;Assumptions!$D$12)*($I$5:$I$104&lt;=IF($J57="",DATE(9999,12,31),$J57))*((($J$5:$J$104="")+($J$5:$J$104&gt;=$I57))&gt;0))&gt;0,"CHECK OVERLAP","Clear")))))</f>
        <v/>
      </c>
      <c r="O57" s="22">
        <f>IF($A57="","",IF(OR(LEFT($M57,5)="CHECK",LEFT($N57,5)="CHECK"),"Review record",IF(AND($L57=Assumptions!$D$10,$J57&lt;&gt;"",Assumptions!$B$4&lt;&gt;"",$J57&gt;=Assumptions!$B$4,$J57&lt;=Assumptions!$B$4+Assumptions!$B$5),"Ending soon",IF(AND($L57=Assumptions!$D$11,Assumptions!$B$4&lt;&gt;"",$I57&gt;Assumptions!$B$4),"Future start","None"))))</f>
        <v/>
      </c>
    </row>
    <row r="58" ht="24" customHeight="1">
      <c r="A58" s="19" t="n"/>
      <c r="B58" s="19" t="n"/>
      <c r="C58" s="19" t="n"/>
      <c r="D58" s="19" t="n"/>
      <c r="E58" s="19" t="n"/>
      <c r="F58" s="19" t="n"/>
      <c r="G58" s="19" t="n"/>
      <c r="H58" s="19" t="n"/>
      <c r="I58" s="33" t="n"/>
      <c r="J58" s="33" t="n"/>
      <c r="K58" s="21" t="n"/>
      <c r="L58" s="21" t="n"/>
      <c r="M58" s="23">
        <f>IF($A58="","",IF(Assumptions!$B$4="","CHECK REVIEW DATE",IF(OR($B58="",$C58="",$D58="",$E58="",$I58="",$K58="",$L58=""),"CHECK REQUIRED FIELDS",IF(AND($J58&lt;&gt;"",$J58&lt;$I58),"CHECK END DATE",IF(AND($L58=Assumptions!$D$10,OR($I58&gt;Assumptions!$B$4,AND($J58&lt;&gt;"",$J58&lt;Assumptions!$B$4))),"CHECK STATUS / DATES",IF(AND($L58=Assumptions!$D$11,$I58&lt;=Assumptions!$B$4),"CHECK STATUS / DATES",IF(AND($L58=Assumptions!$D$12,OR($J58="",$J58&gt;=Assumptions!$B$4)),"CHECK STATUS / DATES","Clear")))))))</f>
        <v/>
      </c>
      <c r="N58" s="23">
        <f>IF(OR($A58="",$B58="",$E58=""),"",IF(COUNTIFS(Spaces!$A$5:$A$104,$B58,Spaces!$B$5:$B$104,$E58)=0,"CHECK SPACE LIST",IF(COUNTIFS(Spaces!$A$5:$A$104,$B58,Spaces!$B$5:$B$104,$E58,Spaces!$D$5:$D$104,Assumptions!$F$11)&gt;0,"CHECK SPACE SERVICE",IF($L58=Assumptions!$D$12,"Not checked",IF(SUMPRODUCT(($B$5:$B$104=$B58)*($E$5:$E$104=$E58)*(ROW($E$5:$E$104)&lt;&gt;ROW($E58))*($I$5:$I$104&lt;&gt;"")*($L$5:$L$104&lt;&gt;Assumptions!$D$12)*($I$5:$I$104&lt;=IF($J58="",DATE(9999,12,31),$J58))*((($J$5:$J$104="")+($J$5:$J$104&gt;=$I58))&gt;0))&gt;0,"CHECK OVERLAP","Clear")))))</f>
        <v/>
      </c>
      <c r="O58" s="23">
        <f>IF($A58="","",IF(OR(LEFT($M58,5)="CHECK",LEFT($N58,5)="CHECK"),"Review record",IF(AND($L58=Assumptions!$D$10,$J58&lt;&gt;"",Assumptions!$B$4&lt;&gt;"",$J58&gt;=Assumptions!$B$4,$J58&lt;=Assumptions!$B$4+Assumptions!$B$5),"Ending soon",IF(AND($L58=Assumptions!$D$11,Assumptions!$B$4&lt;&gt;"",$I58&gt;Assumptions!$B$4),"Future start","None"))))</f>
        <v/>
      </c>
    </row>
    <row r="59" ht="24" customHeight="1">
      <c r="A59" s="19" t="n"/>
      <c r="B59" s="19" t="n"/>
      <c r="C59" s="19" t="n"/>
      <c r="D59" s="19" t="n"/>
      <c r="E59" s="19" t="n"/>
      <c r="F59" s="19" t="n"/>
      <c r="G59" s="19" t="n"/>
      <c r="H59" s="19" t="n"/>
      <c r="I59" s="33" t="n"/>
      <c r="J59" s="33" t="n"/>
      <c r="K59" s="21" t="n"/>
      <c r="L59" s="21" t="n"/>
      <c r="M59" s="22">
        <f>IF($A59="","",IF(Assumptions!$B$4="","CHECK REVIEW DATE",IF(OR($B59="",$C59="",$D59="",$E59="",$I59="",$K59="",$L59=""),"CHECK REQUIRED FIELDS",IF(AND($J59&lt;&gt;"",$J59&lt;$I59),"CHECK END DATE",IF(AND($L59=Assumptions!$D$10,OR($I59&gt;Assumptions!$B$4,AND($J59&lt;&gt;"",$J59&lt;Assumptions!$B$4))),"CHECK STATUS / DATES",IF(AND($L59=Assumptions!$D$11,$I59&lt;=Assumptions!$B$4),"CHECK STATUS / DATES",IF(AND($L59=Assumptions!$D$12,OR($J59="",$J59&gt;=Assumptions!$B$4)),"CHECK STATUS / DATES","Clear")))))))</f>
        <v/>
      </c>
      <c r="N59" s="22">
        <f>IF(OR($A59="",$B59="",$E59=""),"",IF(COUNTIFS(Spaces!$A$5:$A$104,$B59,Spaces!$B$5:$B$104,$E59)=0,"CHECK SPACE LIST",IF(COUNTIFS(Spaces!$A$5:$A$104,$B59,Spaces!$B$5:$B$104,$E59,Spaces!$D$5:$D$104,Assumptions!$F$11)&gt;0,"CHECK SPACE SERVICE",IF($L59=Assumptions!$D$12,"Not checked",IF(SUMPRODUCT(($B$5:$B$104=$B59)*($E$5:$E$104=$E59)*(ROW($E$5:$E$104)&lt;&gt;ROW($E59))*($I$5:$I$104&lt;&gt;"")*($L$5:$L$104&lt;&gt;Assumptions!$D$12)*($I$5:$I$104&lt;=IF($J59="",DATE(9999,12,31),$J59))*((($J$5:$J$104="")+($J$5:$J$104&gt;=$I59))&gt;0))&gt;0,"CHECK OVERLAP","Clear")))))</f>
        <v/>
      </c>
      <c r="O59" s="22">
        <f>IF($A59="","",IF(OR(LEFT($M59,5)="CHECK",LEFT($N59,5)="CHECK"),"Review record",IF(AND($L59=Assumptions!$D$10,$J59&lt;&gt;"",Assumptions!$B$4&lt;&gt;"",$J59&gt;=Assumptions!$B$4,$J59&lt;=Assumptions!$B$4+Assumptions!$B$5),"Ending soon",IF(AND($L59=Assumptions!$D$11,Assumptions!$B$4&lt;&gt;"",$I59&gt;Assumptions!$B$4),"Future start","None"))))</f>
        <v/>
      </c>
    </row>
    <row r="60" ht="24" customHeight="1">
      <c r="A60" s="19" t="n"/>
      <c r="B60" s="19" t="n"/>
      <c r="C60" s="19" t="n"/>
      <c r="D60" s="19" t="n"/>
      <c r="E60" s="19" t="n"/>
      <c r="F60" s="19" t="n"/>
      <c r="G60" s="19" t="n"/>
      <c r="H60" s="19" t="n"/>
      <c r="I60" s="33" t="n"/>
      <c r="J60" s="33" t="n"/>
      <c r="K60" s="21" t="n"/>
      <c r="L60" s="21" t="n"/>
      <c r="M60" s="23">
        <f>IF($A60="","",IF(Assumptions!$B$4="","CHECK REVIEW DATE",IF(OR($B60="",$C60="",$D60="",$E60="",$I60="",$K60="",$L60=""),"CHECK REQUIRED FIELDS",IF(AND($J60&lt;&gt;"",$J60&lt;$I60),"CHECK END DATE",IF(AND($L60=Assumptions!$D$10,OR($I60&gt;Assumptions!$B$4,AND($J60&lt;&gt;"",$J60&lt;Assumptions!$B$4))),"CHECK STATUS / DATES",IF(AND($L60=Assumptions!$D$11,$I60&lt;=Assumptions!$B$4),"CHECK STATUS / DATES",IF(AND($L60=Assumptions!$D$12,OR($J60="",$J60&gt;=Assumptions!$B$4)),"CHECK STATUS / DATES","Clear")))))))</f>
        <v/>
      </c>
      <c r="N60" s="23">
        <f>IF(OR($A60="",$B60="",$E60=""),"",IF(COUNTIFS(Spaces!$A$5:$A$104,$B60,Spaces!$B$5:$B$104,$E60)=0,"CHECK SPACE LIST",IF(COUNTIFS(Spaces!$A$5:$A$104,$B60,Spaces!$B$5:$B$104,$E60,Spaces!$D$5:$D$104,Assumptions!$F$11)&gt;0,"CHECK SPACE SERVICE",IF($L60=Assumptions!$D$12,"Not checked",IF(SUMPRODUCT(($B$5:$B$104=$B60)*($E$5:$E$104=$E60)*(ROW($E$5:$E$104)&lt;&gt;ROW($E60))*($I$5:$I$104&lt;&gt;"")*($L$5:$L$104&lt;&gt;Assumptions!$D$12)*($I$5:$I$104&lt;=IF($J60="",DATE(9999,12,31),$J60))*((($J$5:$J$104="")+($J$5:$J$104&gt;=$I60))&gt;0))&gt;0,"CHECK OVERLAP","Clear")))))</f>
        <v/>
      </c>
      <c r="O60" s="23">
        <f>IF($A60="","",IF(OR(LEFT($M60,5)="CHECK",LEFT($N60,5)="CHECK"),"Review record",IF(AND($L60=Assumptions!$D$10,$J60&lt;&gt;"",Assumptions!$B$4&lt;&gt;"",$J60&gt;=Assumptions!$B$4,$J60&lt;=Assumptions!$B$4+Assumptions!$B$5),"Ending soon",IF(AND($L60=Assumptions!$D$11,Assumptions!$B$4&lt;&gt;"",$I60&gt;Assumptions!$B$4),"Future start","None"))))</f>
        <v/>
      </c>
    </row>
    <row r="61" ht="24" customHeight="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33" t="n"/>
      <c r="J61" s="33" t="n"/>
      <c r="K61" s="21" t="n"/>
      <c r="L61" s="21" t="n"/>
      <c r="M61" s="22">
        <f>IF($A61="","",IF(Assumptions!$B$4="","CHECK REVIEW DATE",IF(OR($B61="",$C61="",$D61="",$E61="",$I61="",$K61="",$L61=""),"CHECK REQUIRED FIELDS",IF(AND($J61&lt;&gt;"",$J61&lt;$I61),"CHECK END DATE",IF(AND($L61=Assumptions!$D$10,OR($I61&gt;Assumptions!$B$4,AND($J61&lt;&gt;"",$J61&lt;Assumptions!$B$4))),"CHECK STATUS / DATES",IF(AND($L61=Assumptions!$D$11,$I61&lt;=Assumptions!$B$4),"CHECK STATUS / DATES",IF(AND($L61=Assumptions!$D$12,OR($J61="",$J61&gt;=Assumptions!$B$4)),"CHECK STATUS / DATES","Clear")))))))</f>
        <v/>
      </c>
      <c r="N61" s="22">
        <f>IF(OR($A61="",$B61="",$E61=""),"",IF(COUNTIFS(Spaces!$A$5:$A$104,$B61,Spaces!$B$5:$B$104,$E61)=0,"CHECK SPACE LIST",IF(COUNTIFS(Spaces!$A$5:$A$104,$B61,Spaces!$B$5:$B$104,$E61,Spaces!$D$5:$D$104,Assumptions!$F$11)&gt;0,"CHECK SPACE SERVICE",IF($L61=Assumptions!$D$12,"Not checked",IF(SUMPRODUCT(($B$5:$B$104=$B61)*($E$5:$E$104=$E61)*(ROW($E$5:$E$104)&lt;&gt;ROW($E61))*($I$5:$I$104&lt;&gt;"")*($L$5:$L$104&lt;&gt;Assumptions!$D$12)*($I$5:$I$104&lt;=IF($J61="",DATE(9999,12,31),$J61))*((($J$5:$J$104="")+($J$5:$J$104&gt;=$I61))&gt;0))&gt;0,"CHECK OVERLAP","Clear")))))</f>
        <v/>
      </c>
      <c r="O61" s="22">
        <f>IF($A61="","",IF(OR(LEFT($M61,5)="CHECK",LEFT($N61,5)="CHECK"),"Review record",IF(AND($L61=Assumptions!$D$10,$J61&lt;&gt;"",Assumptions!$B$4&lt;&gt;"",$J61&gt;=Assumptions!$B$4,$J61&lt;=Assumptions!$B$4+Assumptions!$B$5),"Ending soon",IF(AND($L61=Assumptions!$D$11,Assumptions!$B$4&lt;&gt;"",$I61&gt;Assumptions!$B$4),"Future start","None"))))</f>
        <v/>
      </c>
    </row>
    <row r="62" ht="24" customHeight="1">
      <c r="A62" s="19" t="n"/>
      <c r="B62" s="19" t="n"/>
      <c r="C62" s="19" t="n"/>
      <c r="D62" s="19" t="n"/>
      <c r="E62" s="19" t="n"/>
      <c r="F62" s="19" t="n"/>
      <c r="G62" s="19" t="n"/>
      <c r="H62" s="19" t="n"/>
      <c r="I62" s="33" t="n"/>
      <c r="J62" s="33" t="n"/>
      <c r="K62" s="21" t="n"/>
      <c r="L62" s="21" t="n"/>
      <c r="M62" s="23">
        <f>IF($A62="","",IF(Assumptions!$B$4="","CHECK REVIEW DATE",IF(OR($B62="",$C62="",$D62="",$E62="",$I62="",$K62="",$L62=""),"CHECK REQUIRED FIELDS",IF(AND($J62&lt;&gt;"",$J62&lt;$I62),"CHECK END DATE",IF(AND($L62=Assumptions!$D$10,OR($I62&gt;Assumptions!$B$4,AND($J62&lt;&gt;"",$J62&lt;Assumptions!$B$4))),"CHECK STATUS / DATES",IF(AND($L62=Assumptions!$D$11,$I62&lt;=Assumptions!$B$4),"CHECK STATUS / DATES",IF(AND($L62=Assumptions!$D$12,OR($J62="",$J62&gt;=Assumptions!$B$4)),"CHECK STATUS / DATES","Clear")))))))</f>
        <v/>
      </c>
      <c r="N62" s="23">
        <f>IF(OR($A62="",$B62="",$E62=""),"",IF(COUNTIFS(Spaces!$A$5:$A$104,$B62,Spaces!$B$5:$B$104,$E62)=0,"CHECK SPACE LIST",IF(COUNTIFS(Spaces!$A$5:$A$104,$B62,Spaces!$B$5:$B$104,$E62,Spaces!$D$5:$D$104,Assumptions!$F$11)&gt;0,"CHECK SPACE SERVICE",IF($L62=Assumptions!$D$12,"Not checked",IF(SUMPRODUCT(($B$5:$B$104=$B62)*($E$5:$E$104=$E62)*(ROW($E$5:$E$104)&lt;&gt;ROW($E62))*($I$5:$I$104&lt;&gt;"")*($L$5:$L$104&lt;&gt;Assumptions!$D$12)*($I$5:$I$104&lt;=IF($J62="",DATE(9999,12,31),$J62))*((($J$5:$J$104="")+($J$5:$J$104&gt;=$I62))&gt;0))&gt;0,"CHECK OVERLAP","Clear")))))</f>
        <v/>
      </c>
      <c r="O62" s="23">
        <f>IF($A62="","",IF(OR(LEFT($M62,5)="CHECK",LEFT($N62,5)="CHECK"),"Review record",IF(AND($L62=Assumptions!$D$10,$J62&lt;&gt;"",Assumptions!$B$4&lt;&gt;"",$J62&gt;=Assumptions!$B$4,$J62&lt;=Assumptions!$B$4+Assumptions!$B$5),"Ending soon",IF(AND($L62=Assumptions!$D$11,Assumptions!$B$4&lt;&gt;"",$I62&gt;Assumptions!$B$4),"Future start","None"))))</f>
        <v/>
      </c>
    </row>
    <row r="63" ht="24" customHeight="1">
      <c r="A63" s="19" t="n"/>
      <c r="B63" s="19" t="n"/>
      <c r="C63" s="19" t="n"/>
      <c r="D63" s="19" t="n"/>
      <c r="E63" s="19" t="n"/>
      <c r="F63" s="19" t="n"/>
      <c r="G63" s="19" t="n"/>
      <c r="H63" s="19" t="n"/>
      <c r="I63" s="33" t="n"/>
      <c r="J63" s="33" t="n"/>
      <c r="K63" s="21" t="n"/>
      <c r="L63" s="21" t="n"/>
      <c r="M63" s="22">
        <f>IF($A63="","",IF(Assumptions!$B$4="","CHECK REVIEW DATE",IF(OR($B63="",$C63="",$D63="",$E63="",$I63="",$K63="",$L63=""),"CHECK REQUIRED FIELDS",IF(AND($J63&lt;&gt;"",$J63&lt;$I63),"CHECK END DATE",IF(AND($L63=Assumptions!$D$10,OR($I63&gt;Assumptions!$B$4,AND($J63&lt;&gt;"",$J63&lt;Assumptions!$B$4))),"CHECK STATUS / DATES",IF(AND($L63=Assumptions!$D$11,$I63&lt;=Assumptions!$B$4),"CHECK STATUS / DATES",IF(AND($L63=Assumptions!$D$12,OR($J63="",$J63&gt;=Assumptions!$B$4)),"CHECK STATUS / DATES","Clear")))))))</f>
        <v/>
      </c>
      <c r="N63" s="22">
        <f>IF(OR($A63="",$B63="",$E63=""),"",IF(COUNTIFS(Spaces!$A$5:$A$104,$B63,Spaces!$B$5:$B$104,$E63)=0,"CHECK SPACE LIST",IF(COUNTIFS(Spaces!$A$5:$A$104,$B63,Spaces!$B$5:$B$104,$E63,Spaces!$D$5:$D$104,Assumptions!$F$11)&gt;0,"CHECK SPACE SERVICE",IF($L63=Assumptions!$D$12,"Not checked",IF(SUMPRODUCT(($B$5:$B$104=$B63)*($E$5:$E$104=$E63)*(ROW($E$5:$E$104)&lt;&gt;ROW($E63))*($I$5:$I$104&lt;&gt;"")*($L$5:$L$104&lt;&gt;Assumptions!$D$12)*($I$5:$I$104&lt;=IF($J63="",DATE(9999,12,31),$J63))*((($J$5:$J$104="")+($J$5:$J$104&gt;=$I63))&gt;0))&gt;0,"CHECK OVERLAP","Clear")))))</f>
        <v/>
      </c>
      <c r="O63" s="22">
        <f>IF($A63="","",IF(OR(LEFT($M63,5)="CHECK",LEFT($N63,5)="CHECK"),"Review record",IF(AND($L63=Assumptions!$D$10,$J63&lt;&gt;"",Assumptions!$B$4&lt;&gt;"",$J63&gt;=Assumptions!$B$4,$J63&lt;=Assumptions!$B$4+Assumptions!$B$5),"Ending soon",IF(AND($L63=Assumptions!$D$11,Assumptions!$B$4&lt;&gt;"",$I63&gt;Assumptions!$B$4),"Future start","None"))))</f>
        <v/>
      </c>
    </row>
    <row r="64" ht="24" customHeight="1">
      <c r="A64" s="19" t="n"/>
      <c r="B64" s="19" t="n"/>
      <c r="C64" s="19" t="n"/>
      <c r="D64" s="19" t="n"/>
      <c r="E64" s="19" t="n"/>
      <c r="F64" s="19" t="n"/>
      <c r="G64" s="19" t="n"/>
      <c r="H64" s="19" t="n"/>
      <c r="I64" s="33" t="n"/>
      <c r="J64" s="33" t="n"/>
      <c r="K64" s="21" t="n"/>
      <c r="L64" s="21" t="n"/>
      <c r="M64" s="23">
        <f>IF($A64="","",IF(Assumptions!$B$4="","CHECK REVIEW DATE",IF(OR($B64="",$C64="",$D64="",$E64="",$I64="",$K64="",$L64=""),"CHECK REQUIRED FIELDS",IF(AND($J64&lt;&gt;"",$J64&lt;$I64),"CHECK END DATE",IF(AND($L64=Assumptions!$D$10,OR($I64&gt;Assumptions!$B$4,AND($J64&lt;&gt;"",$J64&lt;Assumptions!$B$4))),"CHECK STATUS / DATES",IF(AND($L64=Assumptions!$D$11,$I64&lt;=Assumptions!$B$4),"CHECK STATUS / DATES",IF(AND($L64=Assumptions!$D$12,OR($J64="",$J64&gt;=Assumptions!$B$4)),"CHECK STATUS / DATES","Clear")))))))</f>
        <v/>
      </c>
      <c r="N64" s="23">
        <f>IF(OR($A64="",$B64="",$E64=""),"",IF(COUNTIFS(Spaces!$A$5:$A$104,$B64,Spaces!$B$5:$B$104,$E64)=0,"CHECK SPACE LIST",IF(COUNTIFS(Spaces!$A$5:$A$104,$B64,Spaces!$B$5:$B$104,$E64,Spaces!$D$5:$D$104,Assumptions!$F$11)&gt;0,"CHECK SPACE SERVICE",IF($L64=Assumptions!$D$12,"Not checked",IF(SUMPRODUCT(($B$5:$B$104=$B64)*($E$5:$E$104=$E64)*(ROW($E$5:$E$104)&lt;&gt;ROW($E64))*($I$5:$I$104&lt;&gt;"")*($L$5:$L$104&lt;&gt;Assumptions!$D$12)*($I$5:$I$104&lt;=IF($J64="",DATE(9999,12,31),$J64))*((($J$5:$J$104="")+($J$5:$J$104&gt;=$I64))&gt;0))&gt;0,"CHECK OVERLAP","Clear")))))</f>
        <v/>
      </c>
      <c r="O64" s="23">
        <f>IF($A64="","",IF(OR(LEFT($M64,5)="CHECK",LEFT($N64,5)="CHECK"),"Review record",IF(AND($L64=Assumptions!$D$10,$J64&lt;&gt;"",Assumptions!$B$4&lt;&gt;"",$J64&gt;=Assumptions!$B$4,$J64&lt;=Assumptions!$B$4+Assumptions!$B$5),"Ending soon",IF(AND($L64=Assumptions!$D$11,Assumptions!$B$4&lt;&gt;"",$I64&gt;Assumptions!$B$4),"Future start","None"))))</f>
        <v/>
      </c>
    </row>
    <row r="65" ht="24" customHeight="1">
      <c r="A65" s="19" t="n"/>
      <c r="B65" s="19" t="n"/>
      <c r="C65" s="19" t="n"/>
      <c r="D65" s="19" t="n"/>
      <c r="E65" s="19" t="n"/>
      <c r="F65" s="19" t="n"/>
      <c r="G65" s="19" t="n"/>
      <c r="H65" s="19" t="n"/>
      <c r="I65" s="33" t="n"/>
      <c r="J65" s="33" t="n"/>
      <c r="K65" s="21" t="n"/>
      <c r="L65" s="21" t="n"/>
      <c r="M65" s="22">
        <f>IF($A65="","",IF(Assumptions!$B$4="","CHECK REVIEW DATE",IF(OR($B65="",$C65="",$D65="",$E65="",$I65="",$K65="",$L65=""),"CHECK REQUIRED FIELDS",IF(AND($J65&lt;&gt;"",$J65&lt;$I65),"CHECK END DATE",IF(AND($L65=Assumptions!$D$10,OR($I65&gt;Assumptions!$B$4,AND($J65&lt;&gt;"",$J65&lt;Assumptions!$B$4))),"CHECK STATUS / DATES",IF(AND($L65=Assumptions!$D$11,$I65&lt;=Assumptions!$B$4),"CHECK STATUS / DATES",IF(AND($L65=Assumptions!$D$12,OR($J65="",$J65&gt;=Assumptions!$B$4)),"CHECK STATUS / DATES","Clear")))))))</f>
        <v/>
      </c>
      <c r="N65" s="22">
        <f>IF(OR($A65="",$B65="",$E65=""),"",IF(COUNTIFS(Spaces!$A$5:$A$104,$B65,Spaces!$B$5:$B$104,$E65)=0,"CHECK SPACE LIST",IF(COUNTIFS(Spaces!$A$5:$A$104,$B65,Spaces!$B$5:$B$104,$E65,Spaces!$D$5:$D$104,Assumptions!$F$11)&gt;0,"CHECK SPACE SERVICE",IF($L65=Assumptions!$D$12,"Not checked",IF(SUMPRODUCT(($B$5:$B$104=$B65)*($E$5:$E$104=$E65)*(ROW($E$5:$E$104)&lt;&gt;ROW($E65))*($I$5:$I$104&lt;&gt;"")*($L$5:$L$104&lt;&gt;Assumptions!$D$12)*($I$5:$I$104&lt;=IF($J65="",DATE(9999,12,31),$J65))*((($J$5:$J$104="")+($J$5:$J$104&gt;=$I65))&gt;0))&gt;0,"CHECK OVERLAP","Clear")))))</f>
        <v/>
      </c>
      <c r="O65" s="22">
        <f>IF($A65="","",IF(OR(LEFT($M65,5)="CHECK",LEFT($N65,5)="CHECK"),"Review record",IF(AND($L65=Assumptions!$D$10,$J65&lt;&gt;"",Assumptions!$B$4&lt;&gt;"",$J65&gt;=Assumptions!$B$4,$J65&lt;=Assumptions!$B$4+Assumptions!$B$5),"Ending soon",IF(AND($L65=Assumptions!$D$11,Assumptions!$B$4&lt;&gt;"",$I65&gt;Assumptions!$B$4),"Future start","None"))))</f>
        <v/>
      </c>
    </row>
    <row r="66" ht="24" customHeight="1">
      <c r="A66" s="19" t="n"/>
      <c r="B66" s="19" t="n"/>
      <c r="C66" s="19" t="n"/>
      <c r="D66" s="19" t="n"/>
      <c r="E66" s="19" t="n"/>
      <c r="F66" s="19" t="n"/>
      <c r="G66" s="19" t="n"/>
      <c r="H66" s="19" t="n"/>
      <c r="I66" s="33" t="n"/>
      <c r="J66" s="33" t="n"/>
      <c r="K66" s="21" t="n"/>
      <c r="L66" s="21" t="n"/>
      <c r="M66" s="23">
        <f>IF($A66="","",IF(Assumptions!$B$4="","CHECK REVIEW DATE",IF(OR($B66="",$C66="",$D66="",$E66="",$I66="",$K66="",$L66=""),"CHECK REQUIRED FIELDS",IF(AND($J66&lt;&gt;"",$J66&lt;$I66),"CHECK END DATE",IF(AND($L66=Assumptions!$D$10,OR($I66&gt;Assumptions!$B$4,AND($J66&lt;&gt;"",$J66&lt;Assumptions!$B$4))),"CHECK STATUS / DATES",IF(AND($L66=Assumptions!$D$11,$I66&lt;=Assumptions!$B$4),"CHECK STATUS / DATES",IF(AND($L66=Assumptions!$D$12,OR($J66="",$J66&gt;=Assumptions!$B$4)),"CHECK STATUS / DATES","Clear")))))))</f>
        <v/>
      </c>
      <c r="N66" s="23">
        <f>IF(OR($A66="",$B66="",$E66=""),"",IF(COUNTIFS(Spaces!$A$5:$A$104,$B66,Spaces!$B$5:$B$104,$E66)=0,"CHECK SPACE LIST",IF(COUNTIFS(Spaces!$A$5:$A$104,$B66,Spaces!$B$5:$B$104,$E66,Spaces!$D$5:$D$104,Assumptions!$F$11)&gt;0,"CHECK SPACE SERVICE",IF($L66=Assumptions!$D$12,"Not checked",IF(SUMPRODUCT(($B$5:$B$104=$B66)*($E$5:$E$104=$E66)*(ROW($E$5:$E$104)&lt;&gt;ROW($E66))*($I$5:$I$104&lt;&gt;"")*($L$5:$L$104&lt;&gt;Assumptions!$D$12)*($I$5:$I$104&lt;=IF($J66="",DATE(9999,12,31),$J66))*((($J$5:$J$104="")+($J$5:$J$104&gt;=$I66))&gt;0))&gt;0,"CHECK OVERLAP","Clear")))))</f>
        <v/>
      </c>
      <c r="O66" s="23">
        <f>IF($A66="","",IF(OR(LEFT($M66,5)="CHECK",LEFT($N66,5)="CHECK"),"Review record",IF(AND($L66=Assumptions!$D$10,$J66&lt;&gt;"",Assumptions!$B$4&lt;&gt;"",$J66&gt;=Assumptions!$B$4,$J66&lt;=Assumptions!$B$4+Assumptions!$B$5),"Ending soon",IF(AND($L66=Assumptions!$D$11,Assumptions!$B$4&lt;&gt;"",$I66&gt;Assumptions!$B$4),"Future start","None"))))</f>
        <v/>
      </c>
    </row>
    <row r="67" ht="24" customHeight="1">
      <c r="A67" s="19" t="n"/>
      <c r="B67" s="19" t="n"/>
      <c r="C67" s="19" t="n"/>
      <c r="D67" s="19" t="n"/>
      <c r="E67" s="19" t="n"/>
      <c r="F67" s="19" t="n"/>
      <c r="G67" s="19" t="n"/>
      <c r="H67" s="19" t="n"/>
      <c r="I67" s="33" t="n"/>
      <c r="J67" s="33" t="n"/>
      <c r="K67" s="21" t="n"/>
      <c r="L67" s="21" t="n"/>
      <c r="M67" s="22">
        <f>IF($A67="","",IF(Assumptions!$B$4="","CHECK REVIEW DATE",IF(OR($B67="",$C67="",$D67="",$E67="",$I67="",$K67="",$L67=""),"CHECK REQUIRED FIELDS",IF(AND($J67&lt;&gt;"",$J67&lt;$I67),"CHECK END DATE",IF(AND($L67=Assumptions!$D$10,OR($I67&gt;Assumptions!$B$4,AND($J67&lt;&gt;"",$J67&lt;Assumptions!$B$4))),"CHECK STATUS / DATES",IF(AND($L67=Assumptions!$D$11,$I67&lt;=Assumptions!$B$4),"CHECK STATUS / DATES",IF(AND($L67=Assumptions!$D$12,OR($J67="",$J67&gt;=Assumptions!$B$4)),"CHECK STATUS / DATES","Clear")))))))</f>
        <v/>
      </c>
      <c r="N67" s="22">
        <f>IF(OR($A67="",$B67="",$E67=""),"",IF(COUNTIFS(Spaces!$A$5:$A$104,$B67,Spaces!$B$5:$B$104,$E67)=0,"CHECK SPACE LIST",IF(COUNTIFS(Spaces!$A$5:$A$104,$B67,Spaces!$B$5:$B$104,$E67,Spaces!$D$5:$D$104,Assumptions!$F$11)&gt;0,"CHECK SPACE SERVICE",IF($L67=Assumptions!$D$12,"Not checked",IF(SUMPRODUCT(($B$5:$B$104=$B67)*($E$5:$E$104=$E67)*(ROW($E$5:$E$104)&lt;&gt;ROW($E67))*($I$5:$I$104&lt;&gt;"")*($L$5:$L$104&lt;&gt;Assumptions!$D$12)*($I$5:$I$104&lt;=IF($J67="",DATE(9999,12,31),$J67))*((($J$5:$J$104="")+($J$5:$J$104&gt;=$I67))&gt;0))&gt;0,"CHECK OVERLAP","Clear")))))</f>
        <v/>
      </c>
      <c r="O67" s="22">
        <f>IF($A67="","",IF(OR(LEFT($M67,5)="CHECK",LEFT($N67,5)="CHECK"),"Review record",IF(AND($L67=Assumptions!$D$10,$J67&lt;&gt;"",Assumptions!$B$4&lt;&gt;"",$J67&gt;=Assumptions!$B$4,$J67&lt;=Assumptions!$B$4+Assumptions!$B$5),"Ending soon",IF(AND($L67=Assumptions!$D$11,Assumptions!$B$4&lt;&gt;"",$I67&gt;Assumptions!$B$4),"Future start","None"))))</f>
        <v/>
      </c>
    </row>
    <row r="68" ht="24" customHeight="1">
      <c r="A68" s="19" t="n"/>
      <c r="B68" s="19" t="n"/>
      <c r="C68" s="19" t="n"/>
      <c r="D68" s="19" t="n"/>
      <c r="E68" s="19" t="n"/>
      <c r="F68" s="19" t="n"/>
      <c r="G68" s="19" t="n"/>
      <c r="H68" s="19" t="n"/>
      <c r="I68" s="33" t="n"/>
      <c r="J68" s="33" t="n"/>
      <c r="K68" s="21" t="n"/>
      <c r="L68" s="21" t="n"/>
      <c r="M68" s="23">
        <f>IF($A68="","",IF(Assumptions!$B$4="","CHECK REVIEW DATE",IF(OR($B68="",$C68="",$D68="",$E68="",$I68="",$K68="",$L68=""),"CHECK REQUIRED FIELDS",IF(AND($J68&lt;&gt;"",$J68&lt;$I68),"CHECK END DATE",IF(AND($L68=Assumptions!$D$10,OR($I68&gt;Assumptions!$B$4,AND($J68&lt;&gt;"",$J68&lt;Assumptions!$B$4))),"CHECK STATUS / DATES",IF(AND($L68=Assumptions!$D$11,$I68&lt;=Assumptions!$B$4),"CHECK STATUS / DATES",IF(AND($L68=Assumptions!$D$12,OR($J68="",$J68&gt;=Assumptions!$B$4)),"CHECK STATUS / DATES","Clear")))))))</f>
        <v/>
      </c>
      <c r="N68" s="23">
        <f>IF(OR($A68="",$B68="",$E68=""),"",IF(COUNTIFS(Spaces!$A$5:$A$104,$B68,Spaces!$B$5:$B$104,$E68)=0,"CHECK SPACE LIST",IF(COUNTIFS(Spaces!$A$5:$A$104,$B68,Spaces!$B$5:$B$104,$E68,Spaces!$D$5:$D$104,Assumptions!$F$11)&gt;0,"CHECK SPACE SERVICE",IF($L68=Assumptions!$D$12,"Not checked",IF(SUMPRODUCT(($B$5:$B$104=$B68)*($E$5:$E$104=$E68)*(ROW($E$5:$E$104)&lt;&gt;ROW($E68))*($I$5:$I$104&lt;&gt;"")*($L$5:$L$104&lt;&gt;Assumptions!$D$12)*($I$5:$I$104&lt;=IF($J68="",DATE(9999,12,31),$J68))*((($J$5:$J$104="")+($J$5:$J$104&gt;=$I68))&gt;0))&gt;0,"CHECK OVERLAP","Clear")))))</f>
        <v/>
      </c>
      <c r="O68" s="23">
        <f>IF($A68="","",IF(OR(LEFT($M68,5)="CHECK",LEFT($N68,5)="CHECK"),"Review record",IF(AND($L68=Assumptions!$D$10,$J68&lt;&gt;"",Assumptions!$B$4&lt;&gt;"",$J68&gt;=Assumptions!$B$4,$J68&lt;=Assumptions!$B$4+Assumptions!$B$5),"Ending soon",IF(AND($L68=Assumptions!$D$11,Assumptions!$B$4&lt;&gt;"",$I68&gt;Assumptions!$B$4),"Future start","None"))))</f>
        <v/>
      </c>
    </row>
    <row r="69" ht="24" customHeight="1">
      <c r="A69" s="19" t="n"/>
      <c r="B69" s="19" t="n"/>
      <c r="C69" s="19" t="n"/>
      <c r="D69" s="19" t="n"/>
      <c r="E69" s="19" t="n"/>
      <c r="F69" s="19" t="n"/>
      <c r="G69" s="19" t="n"/>
      <c r="H69" s="19" t="n"/>
      <c r="I69" s="33" t="n"/>
      <c r="J69" s="33" t="n"/>
      <c r="K69" s="21" t="n"/>
      <c r="L69" s="21" t="n"/>
      <c r="M69" s="22">
        <f>IF($A69="","",IF(Assumptions!$B$4="","CHECK REVIEW DATE",IF(OR($B69="",$C69="",$D69="",$E69="",$I69="",$K69="",$L69=""),"CHECK REQUIRED FIELDS",IF(AND($J69&lt;&gt;"",$J69&lt;$I69),"CHECK END DATE",IF(AND($L69=Assumptions!$D$10,OR($I69&gt;Assumptions!$B$4,AND($J69&lt;&gt;"",$J69&lt;Assumptions!$B$4))),"CHECK STATUS / DATES",IF(AND($L69=Assumptions!$D$11,$I69&lt;=Assumptions!$B$4),"CHECK STATUS / DATES",IF(AND($L69=Assumptions!$D$12,OR($J69="",$J69&gt;=Assumptions!$B$4)),"CHECK STATUS / DATES","Clear")))))))</f>
        <v/>
      </c>
      <c r="N69" s="22">
        <f>IF(OR($A69="",$B69="",$E69=""),"",IF(COUNTIFS(Spaces!$A$5:$A$104,$B69,Spaces!$B$5:$B$104,$E69)=0,"CHECK SPACE LIST",IF(COUNTIFS(Spaces!$A$5:$A$104,$B69,Spaces!$B$5:$B$104,$E69,Spaces!$D$5:$D$104,Assumptions!$F$11)&gt;0,"CHECK SPACE SERVICE",IF($L69=Assumptions!$D$12,"Not checked",IF(SUMPRODUCT(($B$5:$B$104=$B69)*($E$5:$E$104=$E69)*(ROW($E$5:$E$104)&lt;&gt;ROW($E69))*($I$5:$I$104&lt;&gt;"")*($L$5:$L$104&lt;&gt;Assumptions!$D$12)*($I$5:$I$104&lt;=IF($J69="",DATE(9999,12,31),$J69))*((($J$5:$J$104="")+($J$5:$J$104&gt;=$I69))&gt;0))&gt;0,"CHECK OVERLAP","Clear")))))</f>
        <v/>
      </c>
      <c r="O69" s="22">
        <f>IF($A69="","",IF(OR(LEFT($M69,5)="CHECK",LEFT($N69,5)="CHECK"),"Review record",IF(AND($L69=Assumptions!$D$10,$J69&lt;&gt;"",Assumptions!$B$4&lt;&gt;"",$J69&gt;=Assumptions!$B$4,$J69&lt;=Assumptions!$B$4+Assumptions!$B$5),"Ending soon",IF(AND($L69=Assumptions!$D$11,Assumptions!$B$4&lt;&gt;"",$I69&gt;Assumptions!$B$4),"Future start","None"))))</f>
        <v/>
      </c>
    </row>
    <row r="70" ht="24" customHeight="1">
      <c r="A70" s="19" t="n"/>
      <c r="B70" s="19" t="n"/>
      <c r="C70" s="19" t="n"/>
      <c r="D70" s="19" t="n"/>
      <c r="E70" s="19" t="n"/>
      <c r="F70" s="19" t="n"/>
      <c r="G70" s="19" t="n"/>
      <c r="H70" s="19" t="n"/>
      <c r="I70" s="33" t="n"/>
      <c r="J70" s="33" t="n"/>
      <c r="K70" s="21" t="n"/>
      <c r="L70" s="21" t="n"/>
      <c r="M70" s="23">
        <f>IF($A70="","",IF(Assumptions!$B$4="","CHECK REVIEW DATE",IF(OR($B70="",$C70="",$D70="",$E70="",$I70="",$K70="",$L70=""),"CHECK REQUIRED FIELDS",IF(AND($J70&lt;&gt;"",$J70&lt;$I70),"CHECK END DATE",IF(AND($L70=Assumptions!$D$10,OR($I70&gt;Assumptions!$B$4,AND($J70&lt;&gt;"",$J70&lt;Assumptions!$B$4))),"CHECK STATUS / DATES",IF(AND($L70=Assumptions!$D$11,$I70&lt;=Assumptions!$B$4),"CHECK STATUS / DATES",IF(AND($L70=Assumptions!$D$12,OR($J70="",$J70&gt;=Assumptions!$B$4)),"CHECK STATUS / DATES","Clear")))))))</f>
        <v/>
      </c>
      <c r="N70" s="23">
        <f>IF(OR($A70="",$B70="",$E70=""),"",IF(COUNTIFS(Spaces!$A$5:$A$104,$B70,Spaces!$B$5:$B$104,$E70)=0,"CHECK SPACE LIST",IF(COUNTIFS(Spaces!$A$5:$A$104,$B70,Spaces!$B$5:$B$104,$E70,Spaces!$D$5:$D$104,Assumptions!$F$11)&gt;0,"CHECK SPACE SERVICE",IF($L70=Assumptions!$D$12,"Not checked",IF(SUMPRODUCT(($B$5:$B$104=$B70)*($E$5:$E$104=$E70)*(ROW($E$5:$E$104)&lt;&gt;ROW($E70))*($I$5:$I$104&lt;&gt;"")*($L$5:$L$104&lt;&gt;Assumptions!$D$12)*($I$5:$I$104&lt;=IF($J70="",DATE(9999,12,31),$J70))*((($J$5:$J$104="")+($J$5:$J$104&gt;=$I70))&gt;0))&gt;0,"CHECK OVERLAP","Clear")))))</f>
        <v/>
      </c>
      <c r="O70" s="23">
        <f>IF($A70="","",IF(OR(LEFT($M70,5)="CHECK",LEFT($N70,5)="CHECK"),"Review record",IF(AND($L70=Assumptions!$D$10,$J70&lt;&gt;"",Assumptions!$B$4&lt;&gt;"",$J70&gt;=Assumptions!$B$4,$J70&lt;=Assumptions!$B$4+Assumptions!$B$5),"Ending soon",IF(AND($L70=Assumptions!$D$11,Assumptions!$B$4&lt;&gt;"",$I70&gt;Assumptions!$B$4),"Future start","None"))))</f>
        <v/>
      </c>
    </row>
    <row r="71" ht="24" customHeight="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33" t="n"/>
      <c r="J71" s="33" t="n"/>
      <c r="K71" s="21" t="n"/>
      <c r="L71" s="21" t="n"/>
      <c r="M71" s="22">
        <f>IF($A71="","",IF(Assumptions!$B$4="","CHECK REVIEW DATE",IF(OR($B71="",$C71="",$D71="",$E71="",$I71="",$K71="",$L71=""),"CHECK REQUIRED FIELDS",IF(AND($J71&lt;&gt;"",$J71&lt;$I71),"CHECK END DATE",IF(AND($L71=Assumptions!$D$10,OR($I71&gt;Assumptions!$B$4,AND($J71&lt;&gt;"",$J71&lt;Assumptions!$B$4))),"CHECK STATUS / DATES",IF(AND($L71=Assumptions!$D$11,$I71&lt;=Assumptions!$B$4),"CHECK STATUS / DATES",IF(AND($L71=Assumptions!$D$12,OR($J71="",$J71&gt;=Assumptions!$B$4)),"CHECK STATUS / DATES","Clear")))))))</f>
        <v/>
      </c>
      <c r="N71" s="22">
        <f>IF(OR($A71="",$B71="",$E71=""),"",IF(COUNTIFS(Spaces!$A$5:$A$104,$B71,Spaces!$B$5:$B$104,$E71)=0,"CHECK SPACE LIST",IF(COUNTIFS(Spaces!$A$5:$A$104,$B71,Spaces!$B$5:$B$104,$E71,Spaces!$D$5:$D$104,Assumptions!$F$11)&gt;0,"CHECK SPACE SERVICE",IF($L71=Assumptions!$D$12,"Not checked",IF(SUMPRODUCT(($B$5:$B$104=$B71)*($E$5:$E$104=$E71)*(ROW($E$5:$E$104)&lt;&gt;ROW($E71))*($I$5:$I$104&lt;&gt;"")*($L$5:$L$104&lt;&gt;Assumptions!$D$12)*($I$5:$I$104&lt;=IF($J71="",DATE(9999,12,31),$J71))*((($J$5:$J$104="")+($J$5:$J$104&gt;=$I71))&gt;0))&gt;0,"CHECK OVERLAP","Clear")))))</f>
        <v/>
      </c>
      <c r="O71" s="22">
        <f>IF($A71="","",IF(OR(LEFT($M71,5)="CHECK",LEFT($N71,5)="CHECK"),"Review record",IF(AND($L71=Assumptions!$D$10,$J71&lt;&gt;"",Assumptions!$B$4&lt;&gt;"",$J71&gt;=Assumptions!$B$4,$J71&lt;=Assumptions!$B$4+Assumptions!$B$5),"Ending soon",IF(AND($L71=Assumptions!$D$11,Assumptions!$B$4&lt;&gt;"",$I71&gt;Assumptions!$B$4),"Future start","None"))))</f>
        <v/>
      </c>
    </row>
    <row r="72" ht="24" customHeight="1">
      <c r="A72" s="19" t="n"/>
      <c r="B72" s="19" t="n"/>
      <c r="C72" s="19" t="n"/>
      <c r="D72" s="19" t="n"/>
      <c r="E72" s="19" t="n"/>
      <c r="F72" s="19" t="n"/>
      <c r="G72" s="19" t="n"/>
      <c r="H72" s="19" t="n"/>
      <c r="I72" s="33" t="n"/>
      <c r="J72" s="33" t="n"/>
      <c r="K72" s="21" t="n"/>
      <c r="L72" s="21" t="n"/>
      <c r="M72" s="23">
        <f>IF($A72="","",IF(Assumptions!$B$4="","CHECK REVIEW DATE",IF(OR($B72="",$C72="",$D72="",$E72="",$I72="",$K72="",$L72=""),"CHECK REQUIRED FIELDS",IF(AND($J72&lt;&gt;"",$J72&lt;$I72),"CHECK END DATE",IF(AND($L72=Assumptions!$D$10,OR($I72&gt;Assumptions!$B$4,AND($J72&lt;&gt;"",$J72&lt;Assumptions!$B$4))),"CHECK STATUS / DATES",IF(AND($L72=Assumptions!$D$11,$I72&lt;=Assumptions!$B$4),"CHECK STATUS / DATES",IF(AND($L72=Assumptions!$D$12,OR($J72="",$J72&gt;=Assumptions!$B$4)),"CHECK STATUS / DATES","Clear")))))))</f>
        <v/>
      </c>
      <c r="N72" s="23">
        <f>IF(OR($A72="",$B72="",$E72=""),"",IF(COUNTIFS(Spaces!$A$5:$A$104,$B72,Spaces!$B$5:$B$104,$E72)=0,"CHECK SPACE LIST",IF(COUNTIFS(Spaces!$A$5:$A$104,$B72,Spaces!$B$5:$B$104,$E72,Spaces!$D$5:$D$104,Assumptions!$F$11)&gt;0,"CHECK SPACE SERVICE",IF($L72=Assumptions!$D$12,"Not checked",IF(SUMPRODUCT(($B$5:$B$104=$B72)*($E$5:$E$104=$E72)*(ROW($E$5:$E$104)&lt;&gt;ROW($E72))*($I$5:$I$104&lt;&gt;"")*($L$5:$L$104&lt;&gt;Assumptions!$D$12)*($I$5:$I$104&lt;=IF($J72="",DATE(9999,12,31),$J72))*((($J$5:$J$104="")+($J$5:$J$104&gt;=$I72))&gt;0))&gt;0,"CHECK OVERLAP","Clear")))))</f>
        <v/>
      </c>
      <c r="O72" s="23">
        <f>IF($A72="","",IF(OR(LEFT($M72,5)="CHECK",LEFT($N72,5)="CHECK"),"Review record",IF(AND($L72=Assumptions!$D$10,$J72&lt;&gt;"",Assumptions!$B$4&lt;&gt;"",$J72&gt;=Assumptions!$B$4,$J72&lt;=Assumptions!$B$4+Assumptions!$B$5),"Ending soon",IF(AND($L72=Assumptions!$D$11,Assumptions!$B$4&lt;&gt;"",$I72&gt;Assumptions!$B$4),"Future start","None"))))</f>
        <v/>
      </c>
    </row>
    <row r="73" ht="24" customHeight="1">
      <c r="A73" s="19" t="n"/>
      <c r="B73" s="19" t="n"/>
      <c r="C73" s="19" t="n"/>
      <c r="D73" s="19" t="n"/>
      <c r="E73" s="19" t="n"/>
      <c r="F73" s="19" t="n"/>
      <c r="G73" s="19" t="n"/>
      <c r="H73" s="19" t="n"/>
      <c r="I73" s="33" t="n"/>
      <c r="J73" s="33" t="n"/>
      <c r="K73" s="21" t="n"/>
      <c r="L73" s="21" t="n"/>
      <c r="M73" s="22">
        <f>IF($A73="","",IF(Assumptions!$B$4="","CHECK REVIEW DATE",IF(OR($B73="",$C73="",$D73="",$E73="",$I73="",$K73="",$L73=""),"CHECK REQUIRED FIELDS",IF(AND($J73&lt;&gt;"",$J73&lt;$I73),"CHECK END DATE",IF(AND($L73=Assumptions!$D$10,OR($I73&gt;Assumptions!$B$4,AND($J73&lt;&gt;"",$J73&lt;Assumptions!$B$4))),"CHECK STATUS / DATES",IF(AND($L73=Assumptions!$D$11,$I73&lt;=Assumptions!$B$4),"CHECK STATUS / DATES",IF(AND($L73=Assumptions!$D$12,OR($J73="",$J73&gt;=Assumptions!$B$4)),"CHECK STATUS / DATES","Clear")))))))</f>
        <v/>
      </c>
      <c r="N73" s="22">
        <f>IF(OR($A73="",$B73="",$E73=""),"",IF(COUNTIFS(Spaces!$A$5:$A$104,$B73,Spaces!$B$5:$B$104,$E73)=0,"CHECK SPACE LIST",IF(COUNTIFS(Spaces!$A$5:$A$104,$B73,Spaces!$B$5:$B$104,$E73,Spaces!$D$5:$D$104,Assumptions!$F$11)&gt;0,"CHECK SPACE SERVICE",IF($L73=Assumptions!$D$12,"Not checked",IF(SUMPRODUCT(($B$5:$B$104=$B73)*($E$5:$E$104=$E73)*(ROW($E$5:$E$104)&lt;&gt;ROW($E73))*($I$5:$I$104&lt;&gt;"")*($L$5:$L$104&lt;&gt;Assumptions!$D$12)*($I$5:$I$104&lt;=IF($J73="",DATE(9999,12,31),$J73))*((($J$5:$J$104="")+($J$5:$J$104&gt;=$I73))&gt;0))&gt;0,"CHECK OVERLAP","Clear")))))</f>
        <v/>
      </c>
      <c r="O73" s="22">
        <f>IF($A73="","",IF(OR(LEFT($M73,5)="CHECK",LEFT($N73,5)="CHECK"),"Review record",IF(AND($L73=Assumptions!$D$10,$J73&lt;&gt;"",Assumptions!$B$4&lt;&gt;"",$J73&gt;=Assumptions!$B$4,$J73&lt;=Assumptions!$B$4+Assumptions!$B$5),"Ending soon",IF(AND($L73=Assumptions!$D$11,Assumptions!$B$4&lt;&gt;"",$I73&gt;Assumptions!$B$4),"Future start","None"))))</f>
        <v/>
      </c>
    </row>
    <row r="74" ht="24" customHeight="1">
      <c r="A74" s="19" t="n"/>
      <c r="B74" s="19" t="n"/>
      <c r="C74" s="19" t="n"/>
      <c r="D74" s="19" t="n"/>
      <c r="E74" s="19" t="n"/>
      <c r="F74" s="19" t="n"/>
      <c r="G74" s="19" t="n"/>
      <c r="H74" s="19" t="n"/>
      <c r="I74" s="33" t="n"/>
      <c r="J74" s="33" t="n"/>
      <c r="K74" s="21" t="n"/>
      <c r="L74" s="21" t="n"/>
      <c r="M74" s="23">
        <f>IF($A74="","",IF(Assumptions!$B$4="","CHECK REVIEW DATE",IF(OR($B74="",$C74="",$D74="",$E74="",$I74="",$K74="",$L74=""),"CHECK REQUIRED FIELDS",IF(AND($J74&lt;&gt;"",$J74&lt;$I74),"CHECK END DATE",IF(AND($L74=Assumptions!$D$10,OR($I74&gt;Assumptions!$B$4,AND($J74&lt;&gt;"",$J74&lt;Assumptions!$B$4))),"CHECK STATUS / DATES",IF(AND($L74=Assumptions!$D$11,$I74&lt;=Assumptions!$B$4),"CHECK STATUS / DATES",IF(AND($L74=Assumptions!$D$12,OR($J74="",$J74&gt;=Assumptions!$B$4)),"CHECK STATUS / DATES","Clear")))))))</f>
        <v/>
      </c>
      <c r="N74" s="23">
        <f>IF(OR($A74="",$B74="",$E74=""),"",IF(COUNTIFS(Spaces!$A$5:$A$104,$B74,Spaces!$B$5:$B$104,$E74)=0,"CHECK SPACE LIST",IF(COUNTIFS(Spaces!$A$5:$A$104,$B74,Spaces!$B$5:$B$104,$E74,Spaces!$D$5:$D$104,Assumptions!$F$11)&gt;0,"CHECK SPACE SERVICE",IF($L74=Assumptions!$D$12,"Not checked",IF(SUMPRODUCT(($B$5:$B$104=$B74)*($E$5:$E$104=$E74)*(ROW($E$5:$E$104)&lt;&gt;ROW($E74))*($I$5:$I$104&lt;&gt;"")*($L$5:$L$104&lt;&gt;Assumptions!$D$12)*($I$5:$I$104&lt;=IF($J74="",DATE(9999,12,31),$J74))*((($J$5:$J$104="")+($J$5:$J$104&gt;=$I74))&gt;0))&gt;0,"CHECK OVERLAP","Clear")))))</f>
        <v/>
      </c>
      <c r="O74" s="23">
        <f>IF($A74="","",IF(OR(LEFT($M74,5)="CHECK",LEFT($N74,5)="CHECK"),"Review record",IF(AND($L74=Assumptions!$D$10,$J74&lt;&gt;"",Assumptions!$B$4&lt;&gt;"",$J74&gt;=Assumptions!$B$4,$J74&lt;=Assumptions!$B$4+Assumptions!$B$5),"Ending soon",IF(AND($L74=Assumptions!$D$11,Assumptions!$B$4&lt;&gt;"",$I74&gt;Assumptions!$B$4),"Future start","None"))))</f>
        <v/>
      </c>
    </row>
    <row r="75" ht="24" customHeight="1">
      <c r="A75" s="19" t="n"/>
      <c r="B75" s="19" t="n"/>
      <c r="C75" s="19" t="n"/>
      <c r="D75" s="19" t="n"/>
      <c r="E75" s="19" t="n"/>
      <c r="F75" s="19" t="n"/>
      <c r="G75" s="19" t="n"/>
      <c r="H75" s="19" t="n"/>
      <c r="I75" s="33" t="n"/>
      <c r="J75" s="33" t="n"/>
      <c r="K75" s="21" t="n"/>
      <c r="L75" s="21" t="n"/>
      <c r="M75" s="22">
        <f>IF($A75="","",IF(Assumptions!$B$4="","CHECK REVIEW DATE",IF(OR($B75="",$C75="",$D75="",$E75="",$I75="",$K75="",$L75=""),"CHECK REQUIRED FIELDS",IF(AND($J75&lt;&gt;"",$J75&lt;$I75),"CHECK END DATE",IF(AND($L75=Assumptions!$D$10,OR($I75&gt;Assumptions!$B$4,AND($J75&lt;&gt;"",$J75&lt;Assumptions!$B$4))),"CHECK STATUS / DATES",IF(AND($L75=Assumptions!$D$11,$I75&lt;=Assumptions!$B$4),"CHECK STATUS / DATES",IF(AND($L75=Assumptions!$D$12,OR($J75="",$J75&gt;=Assumptions!$B$4)),"CHECK STATUS / DATES","Clear")))))))</f>
        <v/>
      </c>
      <c r="N75" s="22">
        <f>IF(OR($A75="",$B75="",$E75=""),"",IF(COUNTIFS(Spaces!$A$5:$A$104,$B75,Spaces!$B$5:$B$104,$E75)=0,"CHECK SPACE LIST",IF(COUNTIFS(Spaces!$A$5:$A$104,$B75,Spaces!$B$5:$B$104,$E75,Spaces!$D$5:$D$104,Assumptions!$F$11)&gt;0,"CHECK SPACE SERVICE",IF($L75=Assumptions!$D$12,"Not checked",IF(SUMPRODUCT(($B$5:$B$104=$B75)*($E$5:$E$104=$E75)*(ROW($E$5:$E$104)&lt;&gt;ROW($E75))*($I$5:$I$104&lt;&gt;"")*($L$5:$L$104&lt;&gt;Assumptions!$D$12)*($I$5:$I$104&lt;=IF($J75="",DATE(9999,12,31),$J75))*((($J$5:$J$104="")+($J$5:$J$104&gt;=$I75))&gt;0))&gt;0,"CHECK OVERLAP","Clear")))))</f>
        <v/>
      </c>
      <c r="O75" s="22">
        <f>IF($A75="","",IF(OR(LEFT($M75,5)="CHECK",LEFT($N75,5)="CHECK"),"Review record",IF(AND($L75=Assumptions!$D$10,$J75&lt;&gt;"",Assumptions!$B$4&lt;&gt;"",$J75&gt;=Assumptions!$B$4,$J75&lt;=Assumptions!$B$4+Assumptions!$B$5),"Ending soon",IF(AND($L75=Assumptions!$D$11,Assumptions!$B$4&lt;&gt;"",$I75&gt;Assumptions!$B$4),"Future start","None"))))</f>
        <v/>
      </c>
    </row>
    <row r="76" ht="24" customHeight="1">
      <c r="A76" s="19" t="n"/>
      <c r="B76" s="19" t="n"/>
      <c r="C76" s="19" t="n"/>
      <c r="D76" s="19" t="n"/>
      <c r="E76" s="19" t="n"/>
      <c r="F76" s="19" t="n"/>
      <c r="G76" s="19" t="n"/>
      <c r="H76" s="19" t="n"/>
      <c r="I76" s="33" t="n"/>
      <c r="J76" s="33" t="n"/>
      <c r="K76" s="21" t="n"/>
      <c r="L76" s="21" t="n"/>
      <c r="M76" s="23">
        <f>IF($A76="","",IF(Assumptions!$B$4="","CHECK REVIEW DATE",IF(OR($B76="",$C76="",$D76="",$E76="",$I76="",$K76="",$L76=""),"CHECK REQUIRED FIELDS",IF(AND($J76&lt;&gt;"",$J76&lt;$I76),"CHECK END DATE",IF(AND($L76=Assumptions!$D$10,OR($I76&gt;Assumptions!$B$4,AND($J76&lt;&gt;"",$J76&lt;Assumptions!$B$4))),"CHECK STATUS / DATES",IF(AND($L76=Assumptions!$D$11,$I76&lt;=Assumptions!$B$4),"CHECK STATUS / DATES",IF(AND($L76=Assumptions!$D$12,OR($J76="",$J76&gt;=Assumptions!$B$4)),"CHECK STATUS / DATES","Clear")))))))</f>
        <v/>
      </c>
      <c r="N76" s="23">
        <f>IF(OR($A76="",$B76="",$E76=""),"",IF(COUNTIFS(Spaces!$A$5:$A$104,$B76,Spaces!$B$5:$B$104,$E76)=0,"CHECK SPACE LIST",IF(COUNTIFS(Spaces!$A$5:$A$104,$B76,Spaces!$B$5:$B$104,$E76,Spaces!$D$5:$D$104,Assumptions!$F$11)&gt;0,"CHECK SPACE SERVICE",IF($L76=Assumptions!$D$12,"Not checked",IF(SUMPRODUCT(($B$5:$B$104=$B76)*($E$5:$E$104=$E76)*(ROW($E$5:$E$104)&lt;&gt;ROW($E76))*($I$5:$I$104&lt;&gt;"")*($L$5:$L$104&lt;&gt;Assumptions!$D$12)*($I$5:$I$104&lt;=IF($J76="",DATE(9999,12,31),$J76))*((($J$5:$J$104="")+($J$5:$J$104&gt;=$I76))&gt;0))&gt;0,"CHECK OVERLAP","Clear")))))</f>
        <v/>
      </c>
      <c r="O76" s="23">
        <f>IF($A76="","",IF(OR(LEFT($M76,5)="CHECK",LEFT($N76,5)="CHECK"),"Review record",IF(AND($L76=Assumptions!$D$10,$J76&lt;&gt;"",Assumptions!$B$4&lt;&gt;"",$J76&gt;=Assumptions!$B$4,$J76&lt;=Assumptions!$B$4+Assumptions!$B$5),"Ending soon",IF(AND($L76=Assumptions!$D$11,Assumptions!$B$4&lt;&gt;"",$I76&gt;Assumptions!$B$4),"Future start","None"))))</f>
        <v/>
      </c>
    </row>
    <row r="77" ht="24" customHeight="1">
      <c r="A77" s="19" t="n"/>
      <c r="B77" s="19" t="n"/>
      <c r="C77" s="19" t="n"/>
      <c r="D77" s="19" t="n"/>
      <c r="E77" s="19" t="n"/>
      <c r="F77" s="19" t="n"/>
      <c r="G77" s="19" t="n"/>
      <c r="H77" s="19" t="n"/>
      <c r="I77" s="33" t="n"/>
      <c r="J77" s="33" t="n"/>
      <c r="K77" s="21" t="n"/>
      <c r="L77" s="21" t="n"/>
      <c r="M77" s="22">
        <f>IF($A77="","",IF(Assumptions!$B$4="","CHECK REVIEW DATE",IF(OR($B77="",$C77="",$D77="",$E77="",$I77="",$K77="",$L77=""),"CHECK REQUIRED FIELDS",IF(AND($J77&lt;&gt;"",$J77&lt;$I77),"CHECK END DATE",IF(AND($L77=Assumptions!$D$10,OR($I77&gt;Assumptions!$B$4,AND($J77&lt;&gt;"",$J77&lt;Assumptions!$B$4))),"CHECK STATUS / DATES",IF(AND($L77=Assumptions!$D$11,$I77&lt;=Assumptions!$B$4),"CHECK STATUS / DATES",IF(AND($L77=Assumptions!$D$12,OR($J77="",$J77&gt;=Assumptions!$B$4)),"CHECK STATUS / DATES","Clear")))))))</f>
        <v/>
      </c>
      <c r="N77" s="22">
        <f>IF(OR($A77="",$B77="",$E77=""),"",IF(COUNTIFS(Spaces!$A$5:$A$104,$B77,Spaces!$B$5:$B$104,$E77)=0,"CHECK SPACE LIST",IF(COUNTIFS(Spaces!$A$5:$A$104,$B77,Spaces!$B$5:$B$104,$E77,Spaces!$D$5:$D$104,Assumptions!$F$11)&gt;0,"CHECK SPACE SERVICE",IF($L77=Assumptions!$D$12,"Not checked",IF(SUMPRODUCT(($B$5:$B$104=$B77)*($E$5:$E$104=$E77)*(ROW($E$5:$E$104)&lt;&gt;ROW($E77))*($I$5:$I$104&lt;&gt;"")*($L$5:$L$104&lt;&gt;Assumptions!$D$12)*($I$5:$I$104&lt;=IF($J77="",DATE(9999,12,31),$J77))*((($J$5:$J$104="")+($J$5:$J$104&gt;=$I77))&gt;0))&gt;0,"CHECK OVERLAP","Clear")))))</f>
        <v/>
      </c>
      <c r="O77" s="22">
        <f>IF($A77="","",IF(OR(LEFT($M77,5)="CHECK",LEFT($N77,5)="CHECK"),"Review record",IF(AND($L77=Assumptions!$D$10,$J77&lt;&gt;"",Assumptions!$B$4&lt;&gt;"",$J77&gt;=Assumptions!$B$4,$J77&lt;=Assumptions!$B$4+Assumptions!$B$5),"Ending soon",IF(AND($L77=Assumptions!$D$11,Assumptions!$B$4&lt;&gt;"",$I77&gt;Assumptions!$B$4),"Future start","None"))))</f>
        <v/>
      </c>
    </row>
    <row r="78" ht="24" customHeight="1">
      <c r="A78" s="19" t="n"/>
      <c r="B78" s="19" t="n"/>
      <c r="C78" s="19" t="n"/>
      <c r="D78" s="19" t="n"/>
      <c r="E78" s="19" t="n"/>
      <c r="F78" s="19" t="n"/>
      <c r="G78" s="19" t="n"/>
      <c r="H78" s="19" t="n"/>
      <c r="I78" s="33" t="n"/>
      <c r="J78" s="33" t="n"/>
      <c r="K78" s="21" t="n"/>
      <c r="L78" s="21" t="n"/>
      <c r="M78" s="23">
        <f>IF($A78="","",IF(Assumptions!$B$4="","CHECK REVIEW DATE",IF(OR($B78="",$C78="",$D78="",$E78="",$I78="",$K78="",$L78=""),"CHECK REQUIRED FIELDS",IF(AND($J78&lt;&gt;"",$J78&lt;$I78),"CHECK END DATE",IF(AND($L78=Assumptions!$D$10,OR($I78&gt;Assumptions!$B$4,AND($J78&lt;&gt;"",$J78&lt;Assumptions!$B$4))),"CHECK STATUS / DATES",IF(AND($L78=Assumptions!$D$11,$I78&lt;=Assumptions!$B$4),"CHECK STATUS / DATES",IF(AND($L78=Assumptions!$D$12,OR($J78="",$J78&gt;=Assumptions!$B$4)),"CHECK STATUS / DATES","Clear")))))))</f>
        <v/>
      </c>
      <c r="N78" s="23">
        <f>IF(OR($A78="",$B78="",$E78=""),"",IF(COUNTIFS(Spaces!$A$5:$A$104,$B78,Spaces!$B$5:$B$104,$E78)=0,"CHECK SPACE LIST",IF(COUNTIFS(Spaces!$A$5:$A$104,$B78,Spaces!$B$5:$B$104,$E78,Spaces!$D$5:$D$104,Assumptions!$F$11)&gt;0,"CHECK SPACE SERVICE",IF($L78=Assumptions!$D$12,"Not checked",IF(SUMPRODUCT(($B$5:$B$104=$B78)*($E$5:$E$104=$E78)*(ROW($E$5:$E$104)&lt;&gt;ROW($E78))*($I$5:$I$104&lt;&gt;"")*($L$5:$L$104&lt;&gt;Assumptions!$D$12)*($I$5:$I$104&lt;=IF($J78="",DATE(9999,12,31),$J78))*((($J$5:$J$104="")+($J$5:$J$104&gt;=$I78))&gt;0))&gt;0,"CHECK OVERLAP","Clear")))))</f>
        <v/>
      </c>
      <c r="O78" s="23">
        <f>IF($A78="","",IF(OR(LEFT($M78,5)="CHECK",LEFT($N78,5)="CHECK"),"Review record",IF(AND($L78=Assumptions!$D$10,$J78&lt;&gt;"",Assumptions!$B$4&lt;&gt;"",$J78&gt;=Assumptions!$B$4,$J78&lt;=Assumptions!$B$4+Assumptions!$B$5),"Ending soon",IF(AND($L78=Assumptions!$D$11,Assumptions!$B$4&lt;&gt;"",$I78&gt;Assumptions!$B$4),"Future start","None"))))</f>
        <v/>
      </c>
    </row>
    <row r="79" ht="24" customHeight="1">
      <c r="A79" s="19" t="n"/>
      <c r="B79" s="19" t="n"/>
      <c r="C79" s="19" t="n"/>
      <c r="D79" s="19" t="n"/>
      <c r="E79" s="19" t="n"/>
      <c r="F79" s="19" t="n"/>
      <c r="G79" s="19" t="n"/>
      <c r="H79" s="19" t="n"/>
      <c r="I79" s="33" t="n"/>
      <c r="J79" s="33" t="n"/>
      <c r="K79" s="21" t="n"/>
      <c r="L79" s="21" t="n"/>
      <c r="M79" s="22">
        <f>IF($A79="","",IF(Assumptions!$B$4="","CHECK REVIEW DATE",IF(OR($B79="",$C79="",$D79="",$E79="",$I79="",$K79="",$L79=""),"CHECK REQUIRED FIELDS",IF(AND($J79&lt;&gt;"",$J79&lt;$I79),"CHECK END DATE",IF(AND($L79=Assumptions!$D$10,OR($I79&gt;Assumptions!$B$4,AND($J79&lt;&gt;"",$J79&lt;Assumptions!$B$4))),"CHECK STATUS / DATES",IF(AND($L79=Assumptions!$D$11,$I79&lt;=Assumptions!$B$4),"CHECK STATUS / DATES",IF(AND($L79=Assumptions!$D$12,OR($J79="",$J79&gt;=Assumptions!$B$4)),"CHECK STATUS / DATES","Clear")))))))</f>
        <v/>
      </c>
      <c r="N79" s="22">
        <f>IF(OR($A79="",$B79="",$E79=""),"",IF(COUNTIFS(Spaces!$A$5:$A$104,$B79,Spaces!$B$5:$B$104,$E79)=0,"CHECK SPACE LIST",IF(COUNTIFS(Spaces!$A$5:$A$104,$B79,Spaces!$B$5:$B$104,$E79,Spaces!$D$5:$D$104,Assumptions!$F$11)&gt;0,"CHECK SPACE SERVICE",IF($L79=Assumptions!$D$12,"Not checked",IF(SUMPRODUCT(($B$5:$B$104=$B79)*($E$5:$E$104=$E79)*(ROW($E$5:$E$104)&lt;&gt;ROW($E79))*($I$5:$I$104&lt;&gt;"")*($L$5:$L$104&lt;&gt;Assumptions!$D$12)*($I$5:$I$104&lt;=IF($J79="",DATE(9999,12,31),$J79))*((($J$5:$J$104="")+($J$5:$J$104&gt;=$I79))&gt;0))&gt;0,"CHECK OVERLAP","Clear")))))</f>
        <v/>
      </c>
      <c r="O79" s="22">
        <f>IF($A79="","",IF(OR(LEFT($M79,5)="CHECK",LEFT($N79,5)="CHECK"),"Review record",IF(AND($L79=Assumptions!$D$10,$J79&lt;&gt;"",Assumptions!$B$4&lt;&gt;"",$J79&gt;=Assumptions!$B$4,$J79&lt;=Assumptions!$B$4+Assumptions!$B$5),"Ending soon",IF(AND($L79=Assumptions!$D$11,Assumptions!$B$4&lt;&gt;"",$I79&gt;Assumptions!$B$4),"Future start","None"))))</f>
        <v/>
      </c>
    </row>
    <row r="80" ht="24" customHeight="1">
      <c r="A80" s="19" t="n"/>
      <c r="B80" s="19" t="n"/>
      <c r="C80" s="19" t="n"/>
      <c r="D80" s="19" t="n"/>
      <c r="E80" s="19" t="n"/>
      <c r="F80" s="19" t="n"/>
      <c r="G80" s="19" t="n"/>
      <c r="H80" s="19" t="n"/>
      <c r="I80" s="33" t="n"/>
      <c r="J80" s="33" t="n"/>
      <c r="K80" s="21" t="n"/>
      <c r="L80" s="21" t="n"/>
      <c r="M80" s="23">
        <f>IF($A80="","",IF(Assumptions!$B$4="","CHECK REVIEW DATE",IF(OR($B80="",$C80="",$D80="",$E80="",$I80="",$K80="",$L80=""),"CHECK REQUIRED FIELDS",IF(AND($J80&lt;&gt;"",$J80&lt;$I80),"CHECK END DATE",IF(AND($L80=Assumptions!$D$10,OR($I80&gt;Assumptions!$B$4,AND($J80&lt;&gt;"",$J80&lt;Assumptions!$B$4))),"CHECK STATUS / DATES",IF(AND($L80=Assumptions!$D$11,$I80&lt;=Assumptions!$B$4),"CHECK STATUS / DATES",IF(AND($L80=Assumptions!$D$12,OR($J80="",$J80&gt;=Assumptions!$B$4)),"CHECK STATUS / DATES","Clear")))))))</f>
        <v/>
      </c>
      <c r="N80" s="23">
        <f>IF(OR($A80="",$B80="",$E80=""),"",IF(COUNTIFS(Spaces!$A$5:$A$104,$B80,Spaces!$B$5:$B$104,$E80)=0,"CHECK SPACE LIST",IF(COUNTIFS(Spaces!$A$5:$A$104,$B80,Spaces!$B$5:$B$104,$E80,Spaces!$D$5:$D$104,Assumptions!$F$11)&gt;0,"CHECK SPACE SERVICE",IF($L80=Assumptions!$D$12,"Not checked",IF(SUMPRODUCT(($B$5:$B$104=$B80)*($E$5:$E$104=$E80)*(ROW($E$5:$E$104)&lt;&gt;ROW($E80))*($I$5:$I$104&lt;&gt;"")*($L$5:$L$104&lt;&gt;Assumptions!$D$12)*($I$5:$I$104&lt;=IF($J80="",DATE(9999,12,31),$J80))*((($J$5:$J$104="")+($J$5:$J$104&gt;=$I80))&gt;0))&gt;0,"CHECK OVERLAP","Clear")))))</f>
        <v/>
      </c>
      <c r="O80" s="23">
        <f>IF($A80="","",IF(OR(LEFT($M80,5)="CHECK",LEFT($N80,5)="CHECK"),"Review record",IF(AND($L80=Assumptions!$D$10,$J80&lt;&gt;"",Assumptions!$B$4&lt;&gt;"",$J80&gt;=Assumptions!$B$4,$J80&lt;=Assumptions!$B$4+Assumptions!$B$5),"Ending soon",IF(AND($L80=Assumptions!$D$11,Assumptions!$B$4&lt;&gt;"",$I80&gt;Assumptions!$B$4),"Future start","None"))))</f>
        <v/>
      </c>
    </row>
    <row r="81" ht="24" customHeight="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33" t="n"/>
      <c r="J81" s="33" t="n"/>
      <c r="K81" s="21" t="n"/>
      <c r="L81" s="21" t="n"/>
      <c r="M81" s="22">
        <f>IF($A81="","",IF(Assumptions!$B$4="","CHECK REVIEW DATE",IF(OR($B81="",$C81="",$D81="",$E81="",$I81="",$K81="",$L81=""),"CHECK REQUIRED FIELDS",IF(AND($J81&lt;&gt;"",$J81&lt;$I81),"CHECK END DATE",IF(AND($L81=Assumptions!$D$10,OR($I81&gt;Assumptions!$B$4,AND($J81&lt;&gt;"",$J81&lt;Assumptions!$B$4))),"CHECK STATUS / DATES",IF(AND($L81=Assumptions!$D$11,$I81&lt;=Assumptions!$B$4),"CHECK STATUS / DATES",IF(AND($L81=Assumptions!$D$12,OR($J81="",$J81&gt;=Assumptions!$B$4)),"CHECK STATUS / DATES","Clear")))))))</f>
        <v/>
      </c>
      <c r="N81" s="22">
        <f>IF(OR($A81="",$B81="",$E81=""),"",IF(COUNTIFS(Spaces!$A$5:$A$104,$B81,Spaces!$B$5:$B$104,$E81)=0,"CHECK SPACE LIST",IF(COUNTIFS(Spaces!$A$5:$A$104,$B81,Spaces!$B$5:$B$104,$E81,Spaces!$D$5:$D$104,Assumptions!$F$11)&gt;0,"CHECK SPACE SERVICE",IF($L81=Assumptions!$D$12,"Not checked",IF(SUMPRODUCT(($B$5:$B$104=$B81)*($E$5:$E$104=$E81)*(ROW($E$5:$E$104)&lt;&gt;ROW($E81))*($I$5:$I$104&lt;&gt;"")*($L$5:$L$104&lt;&gt;Assumptions!$D$12)*($I$5:$I$104&lt;=IF($J81="",DATE(9999,12,31),$J81))*((($J$5:$J$104="")+($J$5:$J$104&gt;=$I81))&gt;0))&gt;0,"CHECK OVERLAP","Clear")))))</f>
        <v/>
      </c>
      <c r="O81" s="22">
        <f>IF($A81="","",IF(OR(LEFT($M81,5)="CHECK",LEFT($N81,5)="CHECK"),"Review record",IF(AND($L81=Assumptions!$D$10,$J81&lt;&gt;"",Assumptions!$B$4&lt;&gt;"",$J81&gt;=Assumptions!$B$4,$J81&lt;=Assumptions!$B$4+Assumptions!$B$5),"Ending soon",IF(AND($L81=Assumptions!$D$11,Assumptions!$B$4&lt;&gt;"",$I81&gt;Assumptions!$B$4),"Future start","None"))))</f>
        <v/>
      </c>
    </row>
    <row r="82" ht="24" customHeight="1">
      <c r="A82" s="19" t="n"/>
      <c r="B82" s="19" t="n"/>
      <c r="C82" s="19" t="n"/>
      <c r="D82" s="19" t="n"/>
      <c r="E82" s="19" t="n"/>
      <c r="F82" s="19" t="n"/>
      <c r="G82" s="19" t="n"/>
      <c r="H82" s="19" t="n"/>
      <c r="I82" s="33" t="n"/>
      <c r="J82" s="33" t="n"/>
      <c r="K82" s="21" t="n"/>
      <c r="L82" s="21" t="n"/>
      <c r="M82" s="23">
        <f>IF($A82="","",IF(Assumptions!$B$4="","CHECK REVIEW DATE",IF(OR($B82="",$C82="",$D82="",$E82="",$I82="",$K82="",$L82=""),"CHECK REQUIRED FIELDS",IF(AND($J82&lt;&gt;"",$J82&lt;$I82),"CHECK END DATE",IF(AND($L82=Assumptions!$D$10,OR($I82&gt;Assumptions!$B$4,AND($J82&lt;&gt;"",$J82&lt;Assumptions!$B$4))),"CHECK STATUS / DATES",IF(AND($L82=Assumptions!$D$11,$I82&lt;=Assumptions!$B$4),"CHECK STATUS / DATES",IF(AND($L82=Assumptions!$D$12,OR($J82="",$J82&gt;=Assumptions!$B$4)),"CHECK STATUS / DATES","Clear")))))))</f>
        <v/>
      </c>
      <c r="N82" s="23">
        <f>IF(OR($A82="",$B82="",$E82=""),"",IF(COUNTIFS(Spaces!$A$5:$A$104,$B82,Spaces!$B$5:$B$104,$E82)=0,"CHECK SPACE LIST",IF(COUNTIFS(Spaces!$A$5:$A$104,$B82,Spaces!$B$5:$B$104,$E82,Spaces!$D$5:$D$104,Assumptions!$F$11)&gt;0,"CHECK SPACE SERVICE",IF($L82=Assumptions!$D$12,"Not checked",IF(SUMPRODUCT(($B$5:$B$104=$B82)*($E$5:$E$104=$E82)*(ROW($E$5:$E$104)&lt;&gt;ROW($E82))*($I$5:$I$104&lt;&gt;"")*($L$5:$L$104&lt;&gt;Assumptions!$D$12)*($I$5:$I$104&lt;=IF($J82="",DATE(9999,12,31),$J82))*((($J$5:$J$104="")+($J$5:$J$104&gt;=$I82))&gt;0))&gt;0,"CHECK OVERLAP","Clear")))))</f>
        <v/>
      </c>
      <c r="O82" s="23">
        <f>IF($A82="","",IF(OR(LEFT($M82,5)="CHECK",LEFT($N82,5)="CHECK"),"Review record",IF(AND($L82=Assumptions!$D$10,$J82&lt;&gt;"",Assumptions!$B$4&lt;&gt;"",$J82&gt;=Assumptions!$B$4,$J82&lt;=Assumptions!$B$4+Assumptions!$B$5),"Ending soon",IF(AND($L82=Assumptions!$D$11,Assumptions!$B$4&lt;&gt;"",$I82&gt;Assumptions!$B$4),"Future start","None"))))</f>
        <v/>
      </c>
    </row>
    <row r="83" ht="24" customHeight="1">
      <c r="A83" s="19" t="n"/>
      <c r="B83" s="19" t="n"/>
      <c r="C83" s="19" t="n"/>
      <c r="D83" s="19" t="n"/>
      <c r="E83" s="19" t="n"/>
      <c r="F83" s="19" t="n"/>
      <c r="G83" s="19" t="n"/>
      <c r="H83" s="19" t="n"/>
      <c r="I83" s="33" t="n"/>
      <c r="J83" s="33" t="n"/>
      <c r="K83" s="21" t="n"/>
      <c r="L83" s="21" t="n"/>
      <c r="M83" s="22">
        <f>IF($A83="","",IF(Assumptions!$B$4="","CHECK REVIEW DATE",IF(OR($B83="",$C83="",$D83="",$E83="",$I83="",$K83="",$L83=""),"CHECK REQUIRED FIELDS",IF(AND($J83&lt;&gt;"",$J83&lt;$I83),"CHECK END DATE",IF(AND($L83=Assumptions!$D$10,OR($I83&gt;Assumptions!$B$4,AND($J83&lt;&gt;"",$J83&lt;Assumptions!$B$4))),"CHECK STATUS / DATES",IF(AND($L83=Assumptions!$D$11,$I83&lt;=Assumptions!$B$4),"CHECK STATUS / DATES",IF(AND($L83=Assumptions!$D$12,OR($J83="",$J83&gt;=Assumptions!$B$4)),"CHECK STATUS / DATES","Clear")))))))</f>
        <v/>
      </c>
      <c r="N83" s="22">
        <f>IF(OR($A83="",$B83="",$E83=""),"",IF(COUNTIFS(Spaces!$A$5:$A$104,$B83,Spaces!$B$5:$B$104,$E83)=0,"CHECK SPACE LIST",IF(COUNTIFS(Spaces!$A$5:$A$104,$B83,Spaces!$B$5:$B$104,$E83,Spaces!$D$5:$D$104,Assumptions!$F$11)&gt;0,"CHECK SPACE SERVICE",IF($L83=Assumptions!$D$12,"Not checked",IF(SUMPRODUCT(($B$5:$B$104=$B83)*($E$5:$E$104=$E83)*(ROW($E$5:$E$104)&lt;&gt;ROW($E83))*($I$5:$I$104&lt;&gt;"")*($L$5:$L$104&lt;&gt;Assumptions!$D$12)*($I$5:$I$104&lt;=IF($J83="",DATE(9999,12,31),$J83))*((($J$5:$J$104="")+($J$5:$J$104&gt;=$I83))&gt;0))&gt;0,"CHECK OVERLAP","Clear")))))</f>
        <v/>
      </c>
      <c r="O83" s="22">
        <f>IF($A83="","",IF(OR(LEFT($M83,5)="CHECK",LEFT($N83,5)="CHECK"),"Review record",IF(AND($L83=Assumptions!$D$10,$J83&lt;&gt;"",Assumptions!$B$4&lt;&gt;"",$J83&gt;=Assumptions!$B$4,$J83&lt;=Assumptions!$B$4+Assumptions!$B$5),"Ending soon",IF(AND($L83=Assumptions!$D$11,Assumptions!$B$4&lt;&gt;"",$I83&gt;Assumptions!$B$4),"Future start","None"))))</f>
        <v/>
      </c>
    </row>
    <row r="84" ht="24" customHeight="1">
      <c r="A84" s="19" t="n"/>
      <c r="B84" s="19" t="n"/>
      <c r="C84" s="19" t="n"/>
      <c r="D84" s="19" t="n"/>
      <c r="E84" s="19" t="n"/>
      <c r="F84" s="19" t="n"/>
      <c r="G84" s="19" t="n"/>
      <c r="H84" s="19" t="n"/>
      <c r="I84" s="33" t="n"/>
      <c r="J84" s="33" t="n"/>
      <c r="K84" s="21" t="n"/>
      <c r="L84" s="21" t="n"/>
      <c r="M84" s="23">
        <f>IF($A84="","",IF(Assumptions!$B$4="","CHECK REVIEW DATE",IF(OR($B84="",$C84="",$D84="",$E84="",$I84="",$K84="",$L84=""),"CHECK REQUIRED FIELDS",IF(AND($J84&lt;&gt;"",$J84&lt;$I84),"CHECK END DATE",IF(AND($L84=Assumptions!$D$10,OR($I84&gt;Assumptions!$B$4,AND($J84&lt;&gt;"",$J84&lt;Assumptions!$B$4))),"CHECK STATUS / DATES",IF(AND($L84=Assumptions!$D$11,$I84&lt;=Assumptions!$B$4),"CHECK STATUS / DATES",IF(AND($L84=Assumptions!$D$12,OR($J84="",$J84&gt;=Assumptions!$B$4)),"CHECK STATUS / DATES","Clear")))))))</f>
        <v/>
      </c>
      <c r="N84" s="23">
        <f>IF(OR($A84="",$B84="",$E84=""),"",IF(COUNTIFS(Spaces!$A$5:$A$104,$B84,Spaces!$B$5:$B$104,$E84)=0,"CHECK SPACE LIST",IF(COUNTIFS(Spaces!$A$5:$A$104,$B84,Spaces!$B$5:$B$104,$E84,Spaces!$D$5:$D$104,Assumptions!$F$11)&gt;0,"CHECK SPACE SERVICE",IF($L84=Assumptions!$D$12,"Not checked",IF(SUMPRODUCT(($B$5:$B$104=$B84)*($E$5:$E$104=$E84)*(ROW($E$5:$E$104)&lt;&gt;ROW($E84))*($I$5:$I$104&lt;&gt;"")*($L$5:$L$104&lt;&gt;Assumptions!$D$12)*($I$5:$I$104&lt;=IF($J84="",DATE(9999,12,31),$J84))*((($J$5:$J$104="")+($J$5:$J$104&gt;=$I84))&gt;0))&gt;0,"CHECK OVERLAP","Clear")))))</f>
        <v/>
      </c>
      <c r="O84" s="23">
        <f>IF($A84="","",IF(OR(LEFT($M84,5)="CHECK",LEFT($N84,5)="CHECK"),"Review record",IF(AND($L84=Assumptions!$D$10,$J84&lt;&gt;"",Assumptions!$B$4&lt;&gt;"",$J84&gt;=Assumptions!$B$4,$J84&lt;=Assumptions!$B$4+Assumptions!$B$5),"Ending soon",IF(AND($L84=Assumptions!$D$11,Assumptions!$B$4&lt;&gt;"",$I84&gt;Assumptions!$B$4),"Future start","None"))))</f>
        <v/>
      </c>
    </row>
    <row r="85" ht="24" customHeight="1">
      <c r="A85" s="19" t="n"/>
      <c r="B85" s="19" t="n"/>
      <c r="C85" s="19" t="n"/>
      <c r="D85" s="19" t="n"/>
      <c r="E85" s="19" t="n"/>
      <c r="F85" s="19" t="n"/>
      <c r="G85" s="19" t="n"/>
      <c r="H85" s="19" t="n"/>
      <c r="I85" s="33" t="n"/>
      <c r="J85" s="33" t="n"/>
      <c r="K85" s="21" t="n"/>
      <c r="L85" s="21" t="n"/>
      <c r="M85" s="22">
        <f>IF($A85="","",IF(Assumptions!$B$4="","CHECK REVIEW DATE",IF(OR($B85="",$C85="",$D85="",$E85="",$I85="",$K85="",$L85=""),"CHECK REQUIRED FIELDS",IF(AND($J85&lt;&gt;"",$J85&lt;$I85),"CHECK END DATE",IF(AND($L85=Assumptions!$D$10,OR($I85&gt;Assumptions!$B$4,AND($J85&lt;&gt;"",$J85&lt;Assumptions!$B$4))),"CHECK STATUS / DATES",IF(AND($L85=Assumptions!$D$11,$I85&lt;=Assumptions!$B$4),"CHECK STATUS / DATES",IF(AND($L85=Assumptions!$D$12,OR($J85="",$J85&gt;=Assumptions!$B$4)),"CHECK STATUS / DATES","Clear")))))))</f>
        <v/>
      </c>
      <c r="N85" s="22">
        <f>IF(OR($A85="",$B85="",$E85=""),"",IF(COUNTIFS(Spaces!$A$5:$A$104,$B85,Spaces!$B$5:$B$104,$E85)=0,"CHECK SPACE LIST",IF(COUNTIFS(Spaces!$A$5:$A$104,$B85,Spaces!$B$5:$B$104,$E85,Spaces!$D$5:$D$104,Assumptions!$F$11)&gt;0,"CHECK SPACE SERVICE",IF($L85=Assumptions!$D$12,"Not checked",IF(SUMPRODUCT(($B$5:$B$104=$B85)*($E$5:$E$104=$E85)*(ROW($E$5:$E$104)&lt;&gt;ROW($E85))*($I$5:$I$104&lt;&gt;"")*($L$5:$L$104&lt;&gt;Assumptions!$D$12)*($I$5:$I$104&lt;=IF($J85="",DATE(9999,12,31),$J85))*((($J$5:$J$104="")+($J$5:$J$104&gt;=$I85))&gt;0))&gt;0,"CHECK OVERLAP","Clear")))))</f>
        <v/>
      </c>
      <c r="O85" s="22">
        <f>IF($A85="","",IF(OR(LEFT($M85,5)="CHECK",LEFT($N85,5)="CHECK"),"Review record",IF(AND($L85=Assumptions!$D$10,$J85&lt;&gt;"",Assumptions!$B$4&lt;&gt;"",$J85&gt;=Assumptions!$B$4,$J85&lt;=Assumptions!$B$4+Assumptions!$B$5),"Ending soon",IF(AND($L85=Assumptions!$D$11,Assumptions!$B$4&lt;&gt;"",$I85&gt;Assumptions!$B$4),"Future start","None"))))</f>
        <v/>
      </c>
    </row>
    <row r="86" ht="24" customHeight="1">
      <c r="A86" s="19" t="n"/>
      <c r="B86" s="19" t="n"/>
      <c r="C86" s="19" t="n"/>
      <c r="D86" s="19" t="n"/>
      <c r="E86" s="19" t="n"/>
      <c r="F86" s="19" t="n"/>
      <c r="G86" s="19" t="n"/>
      <c r="H86" s="19" t="n"/>
      <c r="I86" s="33" t="n"/>
      <c r="J86" s="33" t="n"/>
      <c r="K86" s="21" t="n"/>
      <c r="L86" s="21" t="n"/>
      <c r="M86" s="23">
        <f>IF($A86="","",IF(Assumptions!$B$4="","CHECK REVIEW DATE",IF(OR($B86="",$C86="",$D86="",$E86="",$I86="",$K86="",$L86=""),"CHECK REQUIRED FIELDS",IF(AND($J86&lt;&gt;"",$J86&lt;$I86),"CHECK END DATE",IF(AND($L86=Assumptions!$D$10,OR($I86&gt;Assumptions!$B$4,AND($J86&lt;&gt;"",$J86&lt;Assumptions!$B$4))),"CHECK STATUS / DATES",IF(AND($L86=Assumptions!$D$11,$I86&lt;=Assumptions!$B$4),"CHECK STATUS / DATES",IF(AND($L86=Assumptions!$D$12,OR($J86="",$J86&gt;=Assumptions!$B$4)),"CHECK STATUS / DATES","Clear")))))))</f>
        <v/>
      </c>
      <c r="N86" s="23">
        <f>IF(OR($A86="",$B86="",$E86=""),"",IF(COUNTIFS(Spaces!$A$5:$A$104,$B86,Spaces!$B$5:$B$104,$E86)=0,"CHECK SPACE LIST",IF(COUNTIFS(Spaces!$A$5:$A$104,$B86,Spaces!$B$5:$B$104,$E86,Spaces!$D$5:$D$104,Assumptions!$F$11)&gt;0,"CHECK SPACE SERVICE",IF($L86=Assumptions!$D$12,"Not checked",IF(SUMPRODUCT(($B$5:$B$104=$B86)*($E$5:$E$104=$E86)*(ROW($E$5:$E$104)&lt;&gt;ROW($E86))*($I$5:$I$104&lt;&gt;"")*($L$5:$L$104&lt;&gt;Assumptions!$D$12)*($I$5:$I$104&lt;=IF($J86="",DATE(9999,12,31),$J86))*((($J$5:$J$104="")+($J$5:$J$104&gt;=$I86))&gt;0))&gt;0,"CHECK OVERLAP","Clear")))))</f>
        <v/>
      </c>
      <c r="O86" s="23">
        <f>IF($A86="","",IF(OR(LEFT($M86,5)="CHECK",LEFT($N86,5)="CHECK"),"Review record",IF(AND($L86=Assumptions!$D$10,$J86&lt;&gt;"",Assumptions!$B$4&lt;&gt;"",$J86&gt;=Assumptions!$B$4,$J86&lt;=Assumptions!$B$4+Assumptions!$B$5),"Ending soon",IF(AND($L86=Assumptions!$D$11,Assumptions!$B$4&lt;&gt;"",$I86&gt;Assumptions!$B$4),"Future start","None"))))</f>
        <v/>
      </c>
    </row>
    <row r="87" ht="24" customHeight="1">
      <c r="A87" s="19" t="n"/>
      <c r="B87" s="19" t="n"/>
      <c r="C87" s="19" t="n"/>
      <c r="D87" s="19" t="n"/>
      <c r="E87" s="19" t="n"/>
      <c r="F87" s="19" t="n"/>
      <c r="G87" s="19" t="n"/>
      <c r="H87" s="19" t="n"/>
      <c r="I87" s="33" t="n"/>
      <c r="J87" s="33" t="n"/>
      <c r="K87" s="21" t="n"/>
      <c r="L87" s="21" t="n"/>
      <c r="M87" s="22">
        <f>IF($A87="","",IF(Assumptions!$B$4="","CHECK REVIEW DATE",IF(OR($B87="",$C87="",$D87="",$E87="",$I87="",$K87="",$L87=""),"CHECK REQUIRED FIELDS",IF(AND($J87&lt;&gt;"",$J87&lt;$I87),"CHECK END DATE",IF(AND($L87=Assumptions!$D$10,OR($I87&gt;Assumptions!$B$4,AND($J87&lt;&gt;"",$J87&lt;Assumptions!$B$4))),"CHECK STATUS / DATES",IF(AND($L87=Assumptions!$D$11,$I87&lt;=Assumptions!$B$4),"CHECK STATUS / DATES",IF(AND($L87=Assumptions!$D$12,OR($J87="",$J87&gt;=Assumptions!$B$4)),"CHECK STATUS / DATES","Clear")))))))</f>
        <v/>
      </c>
      <c r="N87" s="22">
        <f>IF(OR($A87="",$B87="",$E87=""),"",IF(COUNTIFS(Spaces!$A$5:$A$104,$B87,Spaces!$B$5:$B$104,$E87)=0,"CHECK SPACE LIST",IF(COUNTIFS(Spaces!$A$5:$A$104,$B87,Spaces!$B$5:$B$104,$E87,Spaces!$D$5:$D$104,Assumptions!$F$11)&gt;0,"CHECK SPACE SERVICE",IF($L87=Assumptions!$D$12,"Not checked",IF(SUMPRODUCT(($B$5:$B$104=$B87)*($E$5:$E$104=$E87)*(ROW($E$5:$E$104)&lt;&gt;ROW($E87))*($I$5:$I$104&lt;&gt;"")*($L$5:$L$104&lt;&gt;Assumptions!$D$12)*($I$5:$I$104&lt;=IF($J87="",DATE(9999,12,31),$J87))*((($J$5:$J$104="")+($J$5:$J$104&gt;=$I87))&gt;0))&gt;0,"CHECK OVERLAP","Clear")))))</f>
        <v/>
      </c>
      <c r="O87" s="22">
        <f>IF($A87="","",IF(OR(LEFT($M87,5)="CHECK",LEFT($N87,5)="CHECK"),"Review record",IF(AND($L87=Assumptions!$D$10,$J87&lt;&gt;"",Assumptions!$B$4&lt;&gt;"",$J87&gt;=Assumptions!$B$4,$J87&lt;=Assumptions!$B$4+Assumptions!$B$5),"Ending soon",IF(AND($L87=Assumptions!$D$11,Assumptions!$B$4&lt;&gt;"",$I87&gt;Assumptions!$B$4),"Future start","None"))))</f>
        <v/>
      </c>
    </row>
    <row r="88" ht="24" customHeight="1">
      <c r="A88" s="19" t="n"/>
      <c r="B88" s="19" t="n"/>
      <c r="C88" s="19" t="n"/>
      <c r="D88" s="19" t="n"/>
      <c r="E88" s="19" t="n"/>
      <c r="F88" s="19" t="n"/>
      <c r="G88" s="19" t="n"/>
      <c r="H88" s="19" t="n"/>
      <c r="I88" s="33" t="n"/>
      <c r="J88" s="33" t="n"/>
      <c r="K88" s="21" t="n"/>
      <c r="L88" s="21" t="n"/>
      <c r="M88" s="23">
        <f>IF($A88="","",IF(Assumptions!$B$4="","CHECK REVIEW DATE",IF(OR($B88="",$C88="",$D88="",$E88="",$I88="",$K88="",$L88=""),"CHECK REQUIRED FIELDS",IF(AND($J88&lt;&gt;"",$J88&lt;$I88),"CHECK END DATE",IF(AND($L88=Assumptions!$D$10,OR($I88&gt;Assumptions!$B$4,AND($J88&lt;&gt;"",$J88&lt;Assumptions!$B$4))),"CHECK STATUS / DATES",IF(AND($L88=Assumptions!$D$11,$I88&lt;=Assumptions!$B$4),"CHECK STATUS / DATES",IF(AND($L88=Assumptions!$D$12,OR($J88="",$J88&gt;=Assumptions!$B$4)),"CHECK STATUS / DATES","Clear")))))))</f>
        <v/>
      </c>
      <c r="N88" s="23">
        <f>IF(OR($A88="",$B88="",$E88=""),"",IF(COUNTIFS(Spaces!$A$5:$A$104,$B88,Spaces!$B$5:$B$104,$E88)=0,"CHECK SPACE LIST",IF(COUNTIFS(Spaces!$A$5:$A$104,$B88,Spaces!$B$5:$B$104,$E88,Spaces!$D$5:$D$104,Assumptions!$F$11)&gt;0,"CHECK SPACE SERVICE",IF($L88=Assumptions!$D$12,"Not checked",IF(SUMPRODUCT(($B$5:$B$104=$B88)*($E$5:$E$104=$E88)*(ROW($E$5:$E$104)&lt;&gt;ROW($E88))*($I$5:$I$104&lt;&gt;"")*($L$5:$L$104&lt;&gt;Assumptions!$D$12)*($I$5:$I$104&lt;=IF($J88="",DATE(9999,12,31),$J88))*((($J$5:$J$104="")+($J$5:$J$104&gt;=$I88))&gt;0))&gt;0,"CHECK OVERLAP","Clear")))))</f>
        <v/>
      </c>
      <c r="O88" s="23">
        <f>IF($A88="","",IF(OR(LEFT($M88,5)="CHECK",LEFT($N88,5)="CHECK"),"Review record",IF(AND($L88=Assumptions!$D$10,$J88&lt;&gt;"",Assumptions!$B$4&lt;&gt;"",$J88&gt;=Assumptions!$B$4,$J88&lt;=Assumptions!$B$4+Assumptions!$B$5),"Ending soon",IF(AND($L88=Assumptions!$D$11,Assumptions!$B$4&lt;&gt;"",$I88&gt;Assumptions!$B$4),"Future start","None"))))</f>
        <v/>
      </c>
    </row>
    <row r="89" ht="24" customHeight="1">
      <c r="A89" s="19" t="n"/>
      <c r="B89" s="19" t="n"/>
      <c r="C89" s="19" t="n"/>
      <c r="D89" s="19" t="n"/>
      <c r="E89" s="19" t="n"/>
      <c r="F89" s="19" t="n"/>
      <c r="G89" s="19" t="n"/>
      <c r="H89" s="19" t="n"/>
      <c r="I89" s="33" t="n"/>
      <c r="J89" s="33" t="n"/>
      <c r="K89" s="21" t="n"/>
      <c r="L89" s="21" t="n"/>
      <c r="M89" s="22">
        <f>IF($A89="","",IF(Assumptions!$B$4="","CHECK REVIEW DATE",IF(OR($B89="",$C89="",$D89="",$E89="",$I89="",$K89="",$L89=""),"CHECK REQUIRED FIELDS",IF(AND($J89&lt;&gt;"",$J89&lt;$I89),"CHECK END DATE",IF(AND($L89=Assumptions!$D$10,OR($I89&gt;Assumptions!$B$4,AND($J89&lt;&gt;"",$J89&lt;Assumptions!$B$4))),"CHECK STATUS / DATES",IF(AND($L89=Assumptions!$D$11,$I89&lt;=Assumptions!$B$4),"CHECK STATUS / DATES",IF(AND($L89=Assumptions!$D$12,OR($J89="",$J89&gt;=Assumptions!$B$4)),"CHECK STATUS / DATES","Clear")))))))</f>
        <v/>
      </c>
      <c r="N89" s="22">
        <f>IF(OR($A89="",$B89="",$E89=""),"",IF(COUNTIFS(Spaces!$A$5:$A$104,$B89,Spaces!$B$5:$B$104,$E89)=0,"CHECK SPACE LIST",IF(COUNTIFS(Spaces!$A$5:$A$104,$B89,Spaces!$B$5:$B$104,$E89,Spaces!$D$5:$D$104,Assumptions!$F$11)&gt;0,"CHECK SPACE SERVICE",IF($L89=Assumptions!$D$12,"Not checked",IF(SUMPRODUCT(($B$5:$B$104=$B89)*($E$5:$E$104=$E89)*(ROW($E$5:$E$104)&lt;&gt;ROW($E89))*($I$5:$I$104&lt;&gt;"")*($L$5:$L$104&lt;&gt;Assumptions!$D$12)*($I$5:$I$104&lt;=IF($J89="",DATE(9999,12,31),$J89))*((($J$5:$J$104="")+($J$5:$J$104&gt;=$I89))&gt;0))&gt;0,"CHECK OVERLAP","Clear")))))</f>
        <v/>
      </c>
      <c r="O89" s="22">
        <f>IF($A89="","",IF(OR(LEFT($M89,5)="CHECK",LEFT($N89,5)="CHECK"),"Review record",IF(AND($L89=Assumptions!$D$10,$J89&lt;&gt;"",Assumptions!$B$4&lt;&gt;"",$J89&gt;=Assumptions!$B$4,$J89&lt;=Assumptions!$B$4+Assumptions!$B$5),"Ending soon",IF(AND($L89=Assumptions!$D$11,Assumptions!$B$4&lt;&gt;"",$I89&gt;Assumptions!$B$4),"Future start","None"))))</f>
        <v/>
      </c>
    </row>
    <row r="90" ht="24" customHeight="1">
      <c r="A90" s="19" t="n"/>
      <c r="B90" s="19" t="n"/>
      <c r="C90" s="19" t="n"/>
      <c r="D90" s="19" t="n"/>
      <c r="E90" s="19" t="n"/>
      <c r="F90" s="19" t="n"/>
      <c r="G90" s="19" t="n"/>
      <c r="H90" s="19" t="n"/>
      <c r="I90" s="33" t="n"/>
      <c r="J90" s="33" t="n"/>
      <c r="K90" s="21" t="n"/>
      <c r="L90" s="21" t="n"/>
      <c r="M90" s="23">
        <f>IF($A90="","",IF(Assumptions!$B$4="","CHECK REVIEW DATE",IF(OR($B90="",$C90="",$D90="",$E90="",$I90="",$K90="",$L90=""),"CHECK REQUIRED FIELDS",IF(AND($J90&lt;&gt;"",$J90&lt;$I90),"CHECK END DATE",IF(AND($L90=Assumptions!$D$10,OR($I90&gt;Assumptions!$B$4,AND($J90&lt;&gt;"",$J90&lt;Assumptions!$B$4))),"CHECK STATUS / DATES",IF(AND($L90=Assumptions!$D$11,$I90&lt;=Assumptions!$B$4),"CHECK STATUS / DATES",IF(AND($L90=Assumptions!$D$12,OR($J90="",$J90&gt;=Assumptions!$B$4)),"CHECK STATUS / DATES","Clear")))))))</f>
        <v/>
      </c>
      <c r="N90" s="23">
        <f>IF(OR($A90="",$B90="",$E90=""),"",IF(COUNTIFS(Spaces!$A$5:$A$104,$B90,Spaces!$B$5:$B$104,$E90)=0,"CHECK SPACE LIST",IF(COUNTIFS(Spaces!$A$5:$A$104,$B90,Spaces!$B$5:$B$104,$E90,Spaces!$D$5:$D$104,Assumptions!$F$11)&gt;0,"CHECK SPACE SERVICE",IF($L90=Assumptions!$D$12,"Not checked",IF(SUMPRODUCT(($B$5:$B$104=$B90)*($E$5:$E$104=$E90)*(ROW($E$5:$E$104)&lt;&gt;ROW($E90))*($I$5:$I$104&lt;&gt;"")*($L$5:$L$104&lt;&gt;Assumptions!$D$12)*($I$5:$I$104&lt;=IF($J90="",DATE(9999,12,31),$J90))*((($J$5:$J$104="")+($J$5:$J$104&gt;=$I90))&gt;0))&gt;0,"CHECK OVERLAP","Clear")))))</f>
        <v/>
      </c>
      <c r="O90" s="23">
        <f>IF($A90="","",IF(OR(LEFT($M90,5)="CHECK",LEFT($N90,5)="CHECK"),"Review record",IF(AND($L90=Assumptions!$D$10,$J90&lt;&gt;"",Assumptions!$B$4&lt;&gt;"",$J90&gt;=Assumptions!$B$4,$J90&lt;=Assumptions!$B$4+Assumptions!$B$5),"Ending soon",IF(AND($L90=Assumptions!$D$11,Assumptions!$B$4&lt;&gt;"",$I90&gt;Assumptions!$B$4),"Future start","None"))))</f>
        <v/>
      </c>
    </row>
    <row r="91" ht="24" customHeight="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33" t="n"/>
      <c r="J91" s="33" t="n"/>
      <c r="K91" s="21" t="n"/>
      <c r="L91" s="21" t="n"/>
      <c r="M91" s="22">
        <f>IF($A91="","",IF(Assumptions!$B$4="","CHECK REVIEW DATE",IF(OR($B91="",$C91="",$D91="",$E91="",$I91="",$K91="",$L91=""),"CHECK REQUIRED FIELDS",IF(AND($J91&lt;&gt;"",$J91&lt;$I91),"CHECK END DATE",IF(AND($L91=Assumptions!$D$10,OR($I91&gt;Assumptions!$B$4,AND($J91&lt;&gt;"",$J91&lt;Assumptions!$B$4))),"CHECK STATUS / DATES",IF(AND($L91=Assumptions!$D$11,$I91&lt;=Assumptions!$B$4),"CHECK STATUS / DATES",IF(AND($L91=Assumptions!$D$12,OR($J91="",$J91&gt;=Assumptions!$B$4)),"CHECK STATUS / DATES","Clear")))))))</f>
        <v/>
      </c>
      <c r="N91" s="22">
        <f>IF(OR($A91="",$B91="",$E91=""),"",IF(COUNTIFS(Spaces!$A$5:$A$104,$B91,Spaces!$B$5:$B$104,$E91)=0,"CHECK SPACE LIST",IF(COUNTIFS(Spaces!$A$5:$A$104,$B91,Spaces!$B$5:$B$104,$E91,Spaces!$D$5:$D$104,Assumptions!$F$11)&gt;0,"CHECK SPACE SERVICE",IF($L91=Assumptions!$D$12,"Not checked",IF(SUMPRODUCT(($B$5:$B$104=$B91)*($E$5:$E$104=$E91)*(ROW($E$5:$E$104)&lt;&gt;ROW($E91))*($I$5:$I$104&lt;&gt;"")*($L$5:$L$104&lt;&gt;Assumptions!$D$12)*($I$5:$I$104&lt;=IF($J91="",DATE(9999,12,31),$J91))*((($J$5:$J$104="")+($J$5:$J$104&gt;=$I91))&gt;0))&gt;0,"CHECK OVERLAP","Clear")))))</f>
        <v/>
      </c>
      <c r="O91" s="22">
        <f>IF($A91="","",IF(OR(LEFT($M91,5)="CHECK",LEFT($N91,5)="CHECK"),"Review record",IF(AND($L91=Assumptions!$D$10,$J91&lt;&gt;"",Assumptions!$B$4&lt;&gt;"",$J91&gt;=Assumptions!$B$4,$J91&lt;=Assumptions!$B$4+Assumptions!$B$5),"Ending soon",IF(AND($L91=Assumptions!$D$11,Assumptions!$B$4&lt;&gt;"",$I91&gt;Assumptions!$B$4),"Future start","None"))))</f>
        <v/>
      </c>
    </row>
    <row r="92" ht="24" customHeight="1">
      <c r="A92" s="19" t="n"/>
      <c r="B92" s="19" t="n"/>
      <c r="C92" s="19" t="n"/>
      <c r="D92" s="19" t="n"/>
      <c r="E92" s="19" t="n"/>
      <c r="F92" s="19" t="n"/>
      <c r="G92" s="19" t="n"/>
      <c r="H92" s="19" t="n"/>
      <c r="I92" s="33" t="n"/>
      <c r="J92" s="33" t="n"/>
      <c r="K92" s="21" t="n"/>
      <c r="L92" s="21" t="n"/>
      <c r="M92" s="23">
        <f>IF($A92="","",IF(Assumptions!$B$4="","CHECK REVIEW DATE",IF(OR($B92="",$C92="",$D92="",$E92="",$I92="",$K92="",$L92=""),"CHECK REQUIRED FIELDS",IF(AND($J92&lt;&gt;"",$J92&lt;$I92),"CHECK END DATE",IF(AND($L92=Assumptions!$D$10,OR($I92&gt;Assumptions!$B$4,AND($J92&lt;&gt;"",$J92&lt;Assumptions!$B$4))),"CHECK STATUS / DATES",IF(AND($L92=Assumptions!$D$11,$I92&lt;=Assumptions!$B$4),"CHECK STATUS / DATES",IF(AND($L92=Assumptions!$D$12,OR($J92="",$J92&gt;=Assumptions!$B$4)),"CHECK STATUS / DATES","Clear")))))))</f>
        <v/>
      </c>
      <c r="N92" s="23">
        <f>IF(OR($A92="",$B92="",$E92=""),"",IF(COUNTIFS(Spaces!$A$5:$A$104,$B92,Spaces!$B$5:$B$104,$E92)=0,"CHECK SPACE LIST",IF(COUNTIFS(Spaces!$A$5:$A$104,$B92,Spaces!$B$5:$B$104,$E92,Spaces!$D$5:$D$104,Assumptions!$F$11)&gt;0,"CHECK SPACE SERVICE",IF($L92=Assumptions!$D$12,"Not checked",IF(SUMPRODUCT(($B$5:$B$104=$B92)*($E$5:$E$104=$E92)*(ROW($E$5:$E$104)&lt;&gt;ROW($E92))*($I$5:$I$104&lt;&gt;"")*($L$5:$L$104&lt;&gt;Assumptions!$D$12)*($I$5:$I$104&lt;=IF($J92="",DATE(9999,12,31),$J92))*((($J$5:$J$104="")+($J$5:$J$104&gt;=$I92))&gt;0))&gt;0,"CHECK OVERLAP","Clear")))))</f>
        <v/>
      </c>
      <c r="O92" s="23">
        <f>IF($A92="","",IF(OR(LEFT($M92,5)="CHECK",LEFT($N92,5)="CHECK"),"Review record",IF(AND($L92=Assumptions!$D$10,$J92&lt;&gt;"",Assumptions!$B$4&lt;&gt;"",$J92&gt;=Assumptions!$B$4,$J92&lt;=Assumptions!$B$4+Assumptions!$B$5),"Ending soon",IF(AND($L92=Assumptions!$D$11,Assumptions!$B$4&lt;&gt;"",$I92&gt;Assumptions!$B$4),"Future start","None"))))</f>
        <v/>
      </c>
    </row>
    <row r="93" ht="24" customHeight="1">
      <c r="A93" s="19" t="n"/>
      <c r="B93" s="19" t="n"/>
      <c r="C93" s="19" t="n"/>
      <c r="D93" s="19" t="n"/>
      <c r="E93" s="19" t="n"/>
      <c r="F93" s="19" t="n"/>
      <c r="G93" s="19" t="n"/>
      <c r="H93" s="19" t="n"/>
      <c r="I93" s="33" t="n"/>
      <c r="J93" s="33" t="n"/>
      <c r="K93" s="21" t="n"/>
      <c r="L93" s="21" t="n"/>
      <c r="M93" s="22">
        <f>IF($A93="","",IF(Assumptions!$B$4="","CHECK REVIEW DATE",IF(OR($B93="",$C93="",$D93="",$E93="",$I93="",$K93="",$L93=""),"CHECK REQUIRED FIELDS",IF(AND($J93&lt;&gt;"",$J93&lt;$I93),"CHECK END DATE",IF(AND($L93=Assumptions!$D$10,OR($I93&gt;Assumptions!$B$4,AND($J93&lt;&gt;"",$J93&lt;Assumptions!$B$4))),"CHECK STATUS / DATES",IF(AND($L93=Assumptions!$D$11,$I93&lt;=Assumptions!$B$4),"CHECK STATUS / DATES",IF(AND($L93=Assumptions!$D$12,OR($J93="",$J93&gt;=Assumptions!$B$4)),"CHECK STATUS / DATES","Clear")))))))</f>
        <v/>
      </c>
      <c r="N93" s="22">
        <f>IF(OR($A93="",$B93="",$E93=""),"",IF(COUNTIFS(Spaces!$A$5:$A$104,$B93,Spaces!$B$5:$B$104,$E93)=0,"CHECK SPACE LIST",IF(COUNTIFS(Spaces!$A$5:$A$104,$B93,Spaces!$B$5:$B$104,$E93,Spaces!$D$5:$D$104,Assumptions!$F$11)&gt;0,"CHECK SPACE SERVICE",IF($L93=Assumptions!$D$12,"Not checked",IF(SUMPRODUCT(($B$5:$B$104=$B93)*($E$5:$E$104=$E93)*(ROW($E$5:$E$104)&lt;&gt;ROW($E93))*($I$5:$I$104&lt;&gt;"")*($L$5:$L$104&lt;&gt;Assumptions!$D$12)*($I$5:$I$104&lt;=IF($J93="",DATE(9999,12,31),$J93))*((($J$5:$J$104="")+($J$5:$J$104&gt;=$I93))&gt;0))&gt;0,"CHECK OVERLAP","Clear")))))</f>
        <v/>
      </c>
      <c r="O93" s="22">
        <f>IF($A93="","",IF(OR(LEFT($M93,5)="CHECK",LEFT($N93,5)="CHECK"),"Review record",IF(AND($L93=Assumptions!$D$10,$J93&lt;&gt;"",Assumptions!$B$4&lt;&gt;"",$J93&gt;=Assumptions!$B$4,$J93&lt;=Assumptions!$B$4+Assumptions!$B$5),"Ending soon",IF(AND($L93=Assumptions!$D$11,Assumptions!$B$4&lt;&gt;"",$I93&gt;Assumptions!$B$4),"Future start","None"))))</f>
        <v/>
      </c>
    </row>
    <row r="94" ht="24" customHeight="1">
      <c r="A94" s="19" t="n"/>
      <c r="B94" s="19" t="n"/>
      <c r="C94" s="19" t="n"/>
      <c r="D94" s="19" t="n"/>
      <c r="E94" s="19" t="n"/>
      <c r="F94" s="19" t="n"/>
      <c r="G94" s="19" t="n"/>
      <c r="H94" s="19" t="n"/>
      <c r="I94" s="33" t="n"/>
      <c r="J94" s="33" t="n"/>
      <c r="K94" s="21" t="n"/>
      <c r="L94" s="21" t="n"/>
      <c r="M94" s="23">
        <f>IF($A94="","",IF(Assumptions!$B$4="","CHECK REVIEW DATE",IF(OR($B94="",$C94="",$D94="",$E94="",$I94="",$K94="",$L94=""),"CHECK REQUIRED FIELDS",IF(AND($J94&lt;&gt;"",$J94&lt;$I94),"CHECK END DATE",IF(AND($L94=Assumptions!$D$10,OR($I94&gt;Assumptions!$B$4,AND($J94&lt;&gt;"",$J94&lt;Assumptions!$B$4))),"CHECK STATUS / DATES",IF(AND($L94=Assumptions!$D$11,$I94&lt;=Assumptions!$B$4),"CHECK STATUS / DATES",IF(AND($L94=Assumptions!$D$12,OR($J94="",$J94&gt;=Assumptions!$B$4)),"CHECK STATUS / DATES","Clear")))))))</f>
        <v/>
      </c>
      <c r="N94" s="23">
        <f>IF(OR($A94="",$B94="",$E94=""),"",IF(COUNTIFS(Spaces!$A$5:$A$104,$B94,Spaces!$B$5:$B$104,$E94)=0,"CHECK SPACE LIST",IF(COUNTIFS(Spaces!$A$5:$A$104,$B94,Spaces!$B$5:$B$104,$E94,Spaces!$D$5:$D$104,Assumptions!$F$11)&gt;0,"CHECK SPACE SERVICE",IF($L94=Assumptions!$D$12,"Not checked",IF(SUMPRODUCT(($B$5:$B$104=$B94)*($E$5:$E$104=$E94)*(ROW($E$5:$E$104)&lt;&gt;ROW($E94))*($I$5:$I$104&lt;&gt;"")*($L$5:$L$104&lt;&gt;Assumptions!$D$12)*($I$5:$I$104&lt;=IF($J94="",DATE(9999,12,31),$J94))*((($J$5:$J$104="")+($J$5:$J$104&gt;=$I94))&gt;0))&gt;0,"CHECK OVERLAP","Clear")))))</f>
        <v/>
      </c>
      <c r="O94" s="23">
        <f>IF($A94="","",IF(OR(LEFT($M94,5)="CHECK",LEFT($N94,5)="CHECK"),"Review record",IF(AND($L94=Assumptions!$D$10,$J94&lt;&gt;"",Assumptions!$B$4&lt;&gt;"",$J94&gt;=Assumptions!$B$4,$J94&lt;=Assumptions!$B$4+Assumptions!$B$5),"Ending soon",IF(AND($L94=Assumptions!$D$11,Assumptions!$B$4&lt;&gt;"",$I94&gt;Assumptions!$B$4),"Future start","None"))))</f>
        <v/>
      </c>
    </row>
    <row r="95" ht="24" customHeight="1">
      <c r="A95" s="19" t="n"/>
      <c r="B95" s="19" t="n"/>
      <c r="C95" s="19" t="n"/>
      <c r="D95" s="19" t="n"/>
      <c r="E95" s="19" t="n"/>
      <c r="F95" s="19" t="n"/>
      <c r="G95" s="19" t="n"/>
      <c r="H95" s="19" t="n"/>
      <c r="I95" s="33" t="n"/>
      <c r="J95" s="33" t="n"/>
      <c r="K95" s="21" t="n"/>
      <c r="L95" s="21" t="n"/>
      <c r="M95" s="22">
        <f>IF($A95="","",IF(Assumptions!$B$4="","CHECK REVIEW DATE",IF(OR($B95="",$C95="",$D95="",$E95="",$I95="",$K95="",$L95=""),"CHECK REQUIRED FIELDS",IF(AND($J95&lt;&gt;"",$J95&lt;$I95),"CHECK END DATE",IF(AND($L95=Assumptions!$D$10,OR($I95&gt;Assumptions!$B$4,AND($J95&lt;&gt;"",$J95&lt;Assumptions!$B$4))),"CHECK STATUS / DATES",IF(AND($L95=Assumptions!$D$11,$I95&lt;=Assumptions!$B$4),"CHECK STATUS / DATES",IF(AND($L95=Assumptions!$D$12,OR($J95="",$J95&gt;=Assumptions!$B$4)),"CHECK STATUS / DATES","Clear")))))))</f>
        <v/>
      </c>
      <c r="N95" s="22">
        <f>IF(OR($A95="",$B95="",$E95=""),"",IF(COUNTIFS(Spaces!$A$5:$A$104,$B95,Spaces!$B$5:$B$104,$E95)=0,"CHECK SPACE LIST",IF(COUNTIFS(Spaces!$A$5:$A$104,$B95,Spaces!$B$5:$B$104,$E95,Spaces!$D$5:$D$104,Assumptions!$F$11)&gt;0,"CHECK SPACE SERVICE",IF($L95=Assumptions!$D$12,"Not checked",IF(SUMPRODUCT(($B$5:$B$104=$B95)*($E$5:$E$104=$E95)*(ROW($E$5:$E$104)&lt;&gt;ROW($E95))*($I$5:$I$104&lt;&gt;"")*($L$5:$L$104&lt;&gt;Assumptions!$D$12)*($I$5:$I$104&lt;=IF($J95="",DATE(9999,12,31),$J95))*((($J$5:$J$104="")+($J$5:$J$104&gt;=$I95))&gt;0))&gt;0,"CHECK OVERLAP","Clear")))))</f>
        <v/>
      </c>
      <c r="O95" s="22">
        <f>IF($A95="","",IF(OR(LEFT($M95,5)="CHECK",LEFT($N95,5)="CHECK"),"Review record",IF(AND($L95=Assumptions!$D$10,$J95&lt;&gt;"",Assumptions!$B$4&lt;&gt;"",$J95&gt;=Assumptions!$B$4,$J95&lt;=Assumptions!$B$4+Assumptions!$B$5),"Ending soon",IF(AND($L95=Assumptions!$D$11,Assumptions!$B$4&lt;&gt;"",$I95&gt;Assumptions!$B$4),"Future start","None"))))</f>
        <v/>
      </c>
    </row>
    <row r="96" ht="24" customHeight="1">
      <c r="A96" s="19" t="n"/>
      <c r="B96" s="19" t="n"/>
      <c r="C96" s="19" t="n"/>
      <c r="D96" s="19" t="n"/>
      <c r="E96" s="19" t="n"/>
      <c r="F96" s="19" t="n"/>
      <c r="G96" s="19" t="n"/>
      <c r="H96" s="19" t="n"/>
      <c r="I96" s="33" t="n"/>
      <c r="J96" s="33" t="n"/>
      <c r="K96" s="21" t="n"/>
      <c r="L96" s="21" t="n"/>
      <c r="M96" s="23">
        <f>IF($A96="","",IF(Assumptions!$B$4="","CHECK REVIEW DATE",IF(OR($B96="",$C96="",$D96="",$E96="",$I96="",$K96="",$L96=""),"CHECK REQUIRED FIELDS",IF(AND($J96&lt;&gt;"",$J96&lt;$I96),"CHECK END DATE",IF(AND($L96=Assumptions!$D$10,OR($I96&gt;Assumptions!$B$4,AND($J96&lt;&gt;"",$J96&lt;Assumptions!$B$4))),"CHECK STATUS / DATES",IF(AND($L96=Assumptions!$D$11,$I96&lt;=Assumptions!$B$4),"CHECK STATUS / DATES",IF(AND($L96=Assumptions!$D$12,OR($J96="",$J96&gt;=Assumptions!$B$4)),"CHECK STATUS / DATES","Clear")))))))</f>
        <v/>
      </c>
      <c r="N96" s="23">
        <f>IF(OR($A96="",$B96="",$E96=""),"",IF(COUNTIFS(Spaces!$A$5:$A$104,$B96,Spaces!$B$5:$B$104,$E96)=0,"CHECK SPACE LIST",IF(COUNTIFS(Spaces!$A$5:$A$104,$B96,Spaces!$B$5:$B$104,$E96,Spaces!$D$5:$D$104,Assumptions!$F$11)&gt;0,"CHECK SPACE SERVICE",IF($L96=Assumptions!$D$12,"Not checked",IF(SUMPRODUCT(($B$5:$B$104=$B96)*($E$5:$E$104=$E96)*(ROW($E$5:$E$104)&lt;&gt;ROW($E96))*($I$5:$I$104&lt;&gt;"")*($L$5:$L$104&lt;&gt;Assumptions!$D$12)*($I$5:$I$104&lt;=IF($J96="",DATE(9999,12,31),$J96))*((($J$5:$J$104="")+($J$5:$J$104&gt;=$I96))&gt;0))&gt;0,"CHECK OVERLAP","Clear")))))</f>
        <v/>
      </c>
      <c r="O96" s="23">
        <f>IF($A96="","",IF(OR(LEFT($M96,5)="CHECK",LEFT($N96,5)="CHECK"),"Review record",IF(AND($L96=Assumptions!$D$10,$J96&lt;&gt;"",Assumptions!$B$4&lt;&gt;"",$J96&gt;=Assumptions!$B$4,$J96&lt;=Assumptions!$B$4+Assumptions!$B$5),"Ending soon",IF(AND($L96=Assumptions!$D$11,Assumptions!$B$4&lt;&gt;"",$I96&gt;Assumptions!$B$4),"Future start","None"))))</f>
        <v/>
      </c>
    </row>
    <row r="97" ht="24" customHeight="1">
      <c r="A97" s="19" t="n"/>
      <c r="B97" s="19" t="n"/>
      <c r="C97" s="19" t="n"/>
      <c r="D97" s="19" t="n"/>
      <c r="E97" s="19" t="n"/>
      <c r="F97" s="19" t="n"/>
      <c r="G97" s="19" t="n"/>
      <c r="H97" s="19" t="n"/>
      <c r="I97" s="33" t="n"/>
      <c r="J97" s="33" t="n"/>
      <c r="K97" s="21" t="n"/>
      <c r="L97" s="21" t="n"/>
      <c r="M97" s="22">
        <f>IF($A97="","",IF(Assumptions!$B$4="","CHECK REVIEW DATE",IF(OR($B97="",$C97="",$D97="",$E97="",$I97="",$K97="",$L97=""),"CHECK REQUIRED FIELDS",IF(AND($J97&lt;&gt;"",$J97&lt;$I97),"CHECK END DATE",IF(AND($L97=Assumptions!$D$10,OR($I97&gt;Assumptions!$B$4,AND($J97&lt;&gt;"",$J97&lt;Assumptions!$B$4))),"CHECK STATUS / DATES",IF(AND($L97=Assumptions!$D$11,$I97&lt;=Assumptions!$B$4),"CHECK STATUS / DATES",IF(AND($L97=Assumptions!$D$12,OR($J97="",$J97&gt;=Assumptions!$B$4)),"CHECK STATUS / DATES","Clear")))))))</f>
        <v/>
      </c>
      <c r="N97" s="22">
        <f>IF(OR($A97="",$B97="",$E97=""),"",IF(COUNTIFS(Spaces!$A$5:$A$104,$B97,Spaces!$B$5:$B$104,$E97)=0,"CHECK SPACE LIST",IF(COUNTIFS(Spaces!$A$5:$A$104,$B97,Spaces!$B$5:$B$104,$E97,Spaces!$D$5:$D$104,Assumptions!$F$11)&gt;0,"CHECK SPACE SERVICE",IF($L97=Assumptions!$D$12,"Not checked",IF(SUMPRODUCT(($B$5:$B$104=$B97)*($E$5:$E$104=$E97)*(ROW($E$5:$E$104)&lt;&gt;ROW($E97))*($I$5:$I$104&lt;&gt;"")*($L$5:$L$104&lt;&gt;Assumptions!$D$12)*($I$5:$I$104&lt;=IF($J97="",DATE(9999,12,31),$J97))*((($J$5:$J$104="")+($J$5:$J$104&gt;=$I97))&gt;0))&gt;0,"CHECK OVERLAP","Clear")))))</f>
        <v/>
      </c>
      <c r="O97" s="22">
        <f>IF($A97="","",IF(OR(LEFT($M97,5)="CHECK",LEFT($N97,5)="CHECK"),"Review record",IF(AND($L97=Assumptions!$D$10,$J97&lt;&gt;"",Assumptions!$B$4&lt;&gt;"",$J97&gt;=Assumptions!$B$4,$J97&lt;=Assumptions!$B$4+Assumptions!$B$5),"Ending soon",IF(AND($L97=Assumptions!$D$11,Assumptions!$B$4&lt;&gt;"",$I97&gt;Assumptions!$B$4),"Future start","None"))))</f>
        <v/>
      </c>
    </row>
    <row r="98" ht="24" customHeight="1">
      <c r="A98" s="19" t="n"/>
      <c r="B98" s="19" t="n"/>
      <c r="C98" s="19" t="n"/>
      <c r="D98" s="19" t="n"/>
      <c r="E98" s="19" t="n"/>
      <c r="F98" s="19" t="n"/>
      <c r="G98" s="19" t="n"/>
      <c r="H98" s="19" t="n"/>
      <c r="I98" s="33" t="n"/>
      <c r="J98" s="33" t="n"/>
      <c r="K98" s="21" t="n"/>
      <c r="L98" s="21" t="n"/>
      <c r="M98" s="23">
        <f>IF($A98="","",IF(Assumptions!$B$4="","CHECK REVIEW DATE",IF(OR($B98="",$C98="",$D98="",$E98="",$I98="",$K98="",$L98=""),"CHECK REQUIRED FIELDS",IF(AND($J98&lt;&gt;"",$J98&lt;$I98),"CHECK END DATE",IF(AND($L98=Assumptions!$D$10,OR($I98&gt;Assumptions!$B$4,AND($J98&lt;&gt;"",$J98&lt;Assumptions!$B$4))),"CHECK STATUS / DATES",IF(AND($L98=Assumptions!$D$11,$I98&lt;=Assumptions!$B$4),"CHECK STATUS / DATES",IF(AND($L98=Assumptions!$D$12,OR($J98="",$J98&gt;=Assumptions!$B$4)),"CHECK STATUS / DATES","Clear")))))))</f>
        <v/>
      </c>
      <c r="N98" s="23">
        <f>IF(OR($A98="",$B98="",$E98=""),"",IF(COUNTIFS(Spaces!$A$5:$A$104,$B98,Spaces!$B$5:$B$104,$E98)=0,"CHECK SPACE LIST",IF(COUNTIFS(Spaces!$A$5:$A$104,$B98,Spaces!$B$5:$B$104,$E98,Spaces!$D$5:$D$104,Assumptions!$F$11)&gt;0,"CHECK SPACE SERVICE",IF($L98=Assumptions!$D$12,"Not checked",IF(SUMPRODUCT(($B$5:$B$104=$B98)*($E$5:$E$104=$E98)*(ROW($E$5:$E$104)&lt;&gt;ROW($E98))*($I$5:$I$104&lt;&gt;"")*($L$5:$L$104&lt;&gt;Assumptions!$D$12)*($I$5:$I$104&lt;=IF($J98="",DATE(9999,12,31),$J98))*((($J$5:$J$104="")+($J$5:$J$104&gt;=$I98))&gt;0))&gt;0,"CHECK OVERLAP","Clear")))))</f>
        <v/>
      </c>
      <c r="O98" s="23">
        <f>IF($A98="","",IF(OR(LEFT($M98,5)="CHECK",LEFT($N98,5)="CHECK"),"Review record",IF(AND($L98=Assumptions!$D$10,$J98&lt;&gt;"",Assumptions!$B$4&lt;&gt;"",$J98&gt;=Assumptions!$B$4,$J98&lt;=Assumptions!$B$4+Assumptions!$B$5),"Ending soon",IF(AND($L98=Assumptions!$D$11,Assumptions!$B$4&lt;&gt;"",$I98&gt;Assumptions!$B$4),"Future start","None"))))</f>
        <v/>
      </c>
    </row>
    <row r="99" ht="24" customHeight="1">
      <c r="A99" s="19" t="n"/>
      <c r="B99" s="19" t="n"/>
      <c r="C99" s="19" t="n"/>
      <c r="D99" s="19" t="n"/>
      <c r="E99" s="19" t="n"/>
      <c r="F99" s="19" t="n"/>
      <c r="G99" s="19" t="n"/>
      <c r="H99" s="19" t="n"/>
      <c r="I99" s="33" t="n"/>
      <c r="J99" s="33" t="n"/>
      <c r="K99" s="21" t="n"/>
      <c r="L99" s="21" t="n"/>
      <c r="M99" s="22">
        <f>IF($A99="","",IF(Assumptions!$B$4="","CHECK REVIEW DATE",IF(OR($B99="",$C99="",$D99="",$E99="",$I99="",$K99="",$L99=""),"CHECK REQUIRED FIELDS",IF(AND($J99&lt;&gt;"",$J99&lt;$I99),"CHECK END DATE",IF(AND($L99=Assumptions!$D$10,OR($I99&gt;Assumptions!$B$4,AND($J99&lt;&gt;"",$J99&lt;Assumptions!$B$4))),"CHECK STATUS / DATES",IF(AND($L99=Assumptions!$D$11,$I99&lt;=Assumptions!$B$4),"CHECK STATUS / DATES",IF(AND($L99=Assumptions!$D$12,OR($J99="",$J99&gt;=Assumptions!$B$4)),"CHECK STATUS / DATES","Clear")))))))</f>
        <v/>
      </c>
      <c r="N99" s="22">
        <f>IF(OR($A99="",$B99="",$E99=""),"",IF(COUNTIFS(Spaces!$A$5:$A$104,$B99,Spaces!$B$5:$B$104,$E99)=0,"CHECK SPACE LIST",IF(COUNTIFS(Spaces!$A$5:$A$104,$B99,Spaces!$B$5:$B$104,$E99,Spaces!$D$5:$D$104,Assumptions!$F$11)&gt;0,"CHECK SPACE SERVICE",IF($L99=Assumptions!$D$12,"Not checked",IF(SUMPRODUCT(($B$5:$B$104=$B99)*($E$5:$E$104=$E99)*(ROW($E$5:$E$104)&lt;&gt;ROW($E99))*($I$5:$I$104&lt;&gt;"")*($L$5:$L$104&lt;&gt;Assumptions!$D$12)*($I$5:$I$104&lt;=IF($J99="",DATE(9999,12,31),$J99))*((($J$5:$J$104="")+($J$5:$J$104&gt;=$I99))&gt;0))&gt;0,"CHECK OVERLAP","Clear")))))</f>
        <v/>
      </c>
      <c r="O99" s="22">
        <f>IF($A99="","",IF(OR(LEFT($M99,5)="CHECK",LEFT($N99,5)="CHECK"),"Review record",IF(AND($L99=Assumptions!$D$10,$J99&lt;&gt;"",Assumptions!$B$4&lt;&gt;"",$J99&gt;=Assumptions!$B$4,$J99&lt;=Assumptions!$B$4+Assumptions!$B$5),"Ending soon",IF(AND($L99=Assumptions!$D$11,Assumptions!$B$4&lt;&gt;"",$I99&gt;Assumptions!$B$4),"Future start","None"))))</f>
        <v/>
      </c>
    </row>
    <row r="100" ht="24" customHeight="1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33" t="n"/>
      <c r="J100" s="33" t="n"/>
      <c r="K100" s="21" t="n"/>
      <c r="L100" s="21" t="n"/>
      <c r="M100" s="23">
        <f>IF($A100="","",IF(Assumptions!$B$4="","CHECK REVIEW DATE",IF(OR($B100="",$C100="",$D100="",$E100="",$I100="",$K100="",$L100=""),"CHECK REQUIRED FIELDS",IF(AND($J100&lt;&gt;"",$J100&lt;$I100),"CHECK END DATE",IF(AND($L100=Assumptions!$D$10,OR($I100&gt;Assumptions!$B$4,AND($J100&lt;&gt;"",$J100&lt;Assumptions!$B$4))),"CHECK STATUS / DATES",IF(AND($L100=Assumptions!$D$11,$I100&lt;=Assumptions!$B$4),"CHECK STATUS / DATES",IF(AND($L100=Assumptions!$D$12,OR($J100="",$J100&gt;=Assumptions!$B$4)),"CHECK STATUS / DATES","Clear")))))))</f>
        <v/>
      </c>
      <c r="N100" s="23">
        <f>IF(OR($A100="",$B100="",$E100=""),"",IF(COUNTIFS(Spaces!$A$5:$A$104,$B100,Spaces!$B$5:$B$104,$E100)=0,"CHECK SPACE LIST",IF(COUNTIFS(Spaces!$A$5:$A$104,$B100,Spaces!$B$5:$B$104,$E100,Spaces!$D$5:$D$104,Assumptions!$F$11)&gt;0,"CHECK SPACE SERVICE",IF($L100=Assumptions!$D$12,"Not checked",IF(SUMPRODUCT(($B$5:$B$104=$B100)*($E$5:$E$104=$E100)*(ROW($E$5:$E$104)&lt;&gt;ROW($E100))*($I$5:$I$104&lt;&gt;"")*($L$5:$L$104&lt;&gt;Assumptions!$D$12)*($I$5:$I$104&lt;=IF($J100="",DATE(9999,12,31),$J100))*((($J$5:$J$104="")+($J$5:$J$104&gt;=$I100))&gt;0))&gt;0,"CHECK OVERLAP","Clear")))))</f>
        <v/>
      </c>
      <c r="O100" s="23">
        <f>IF($A100="","",IF(OR(LEFT($M100,5)="CHECK",LEFT($N100,5)="CHECK"),"Review record",IF(AND($L100=Assumptions!$D$10,$J100&lt;&gt;"",Assumptions!$B$4&lt;&gt;"",$J100&gt;=Assumptions!$B$4,$J100&lt;=Assumptions!$B$4+Assumptions!$B$5),"Ending soon",IF(AND($L100=Assumptions!$D$11,Assumptions!$B$4&lt;&gt;"",$I100&gt;Assumptions!$B$4),"Future start","None"))))</f>
        <v/>
      </c>
    </row>
    <row r="101" ht="24" customHeight="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33" t="n"/>
      <c r="J101" s="33" t="n"/>
      <c r="K101" s="21" t="n"/>
      <c r="L101" s="21" t="n"/>
      <c r="M101" s="22">
        <f>IF($A101="","",IF(Assumptions!$B$4="","CHECK REVIEW DATE",IF(OR($B101="",$C101="",$D101="",$E101="",$I101="",$K101="",$L101=""),"CHECK REQUIRED FIELDS",IF(AND($J101&lt;&gt;"",$J101&lt;$I101),"CHECK END DATE",IF(AND($L101=Assumptions!$D$10,OR($I101&gt;Assumptions!$B$4,AND($J101&lt;&gt;"",$J101&lt;Assumptions!$B$4))),"CHECK STATUS / DATES",IF(AND($L101=Assumptions!$D$11,$I101&lt;=Assumptions!$B$4),"CHECK STATUS / DATES",IF(AND($L101=Assumptions!$D$12,OR($J101="",$J101&gt;=Assumptions!$B$4)),"CHECK STATUS / DATES","Clear")))))))</f>
        <v/>
      </c>
      <c r="N101" s="22">
        <f>IF(OR($A101="",$B101="",$E101=""),"",IF(COUNTIFS(Spaces!$A$5:$A$104,$B101,Spaces!$B$5:$B$104,$E101)=0,"CHECK SPACE LIST",IF(COUNTIFS(Spaces!$A$5:$A$104,$B101,Spaces!$B$5:$B$104,$E101,Spaces!$D$5:$D$104,Assumptions!$F$11)&gt;0,"CHECK SPACE SERVICE",IF($L101=Assumptions!$D$12,"Not checked",IF(SUMPRODUCT(($B$5:$B$104=$B101)*($E$5:$E$104=$E101)*(ROW($E$5:$E$104)&lt;&gt;ROW($E101))*($I$5:$I$104&lt;&gt;"")*($L$5:$L$104&lt;&gt;Assumptions!$D$12)*($I$5:$I$104&lt;=IF($J101="",DATE(9999,12,31),$J101))*((($J$5:$J$104="")+($J$5:$J$104&gt;=$I101))&gt;0))&gt;0,"CHECK OVERLAP","Clear")))))</f>
        <v/>
      </c>
      <c r="O101" s="22">
        <f>IF($A101="","",IF(OR(LEFT($M101,5)="CHECK",LEFT($N101,5)="CHECK"),"Review record",IF(AND($L101=Assumptions!$D$10,$J101&lt;&gt;"",Assumptions!$B$4&lt;&gt;"",$J101&gt;=Assumptions!$B$4,$J101&lt;=Assumptions!$B$4+Assumptions!$B$5),"Ending soon",IF(AND($L101=Assumptions!$D$11,Assumptions!$B$4&lt;&gt;"",$I101&gt;Assumptions!$B$4),"Future start","None"))))</f>
        <v/>
      </c>
    </row>
    <row r="102" ht="24" customHeight="1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33" t="n"/>
      <c r="J102" s="33" t="n"/>
      <c r="K102" s="21" t="n"/>
      <c r="L102" s="21" t="n"/>
      <c r="M102" s="23">
        <f>IF($A102="","",IF(Assumptions!$B$4="","CHECK REVIEW DATE",IF(OR($B102="",$C102="",$D102="",$E102="",$I102="",$K102="",$L102=""),"CHECK REQUIRED FIELDS",IF(AND($J102&lt;&gt;"",$J102&lt;$I102),"CHECK END DATE",IF(AND($L102=Assumptions!$D$10,OR($I102&gt;Assumptions!$B$4,AND($J102&lt;&gt;"",$J102&lt;Assumptions!$B$4))),"CHECK STATUS / DATES",IF(AND($L102=Assumptions!$D$11,$I102&lt;=Assumptions!$B$4),"CHECK STATUS / DATES",IF(AND($L102=Assumptions!$D$12,OR($J102="",$J102&gt;=Assumptions!$B$4)),"CHECK STATUS / DATES","Clear")))))))</f>
        <v/>
      </c>
      <c r="N102" s="23">
        <f>IF(OR($A102="",$B102="",$E102=""),"",IF(COUNTIFS(Spaces!$A$5:$A$104,$B102,Spaces!$B$5:$B$104,$E102)=0,"CHECK SPACE LIST",IF(COUNTIFS(Spaces!$A$5:$A$104,$B102,Spaces!$B$5:$B$104,$E102,Spaces!$D$5:$D$104,Assumptions!$F$11)&gt;0,"CHECK SPACE SERVICE",IF($L102=Assumptions!$D$12,"Not checked",IF(SUMPRODUCT(($B$5:$B$104=$B102)*($E$5:$E$104=$E102)*(ROW($E$5:$E$104)&lt;&gt;ROW($E102))*($I$5:$I$104&lt;&gt;"")*($L$5:$L$104&lt;&gt;Assumptions!$D$12)*($I$5:$I$104&lt;=IF($J102="",DATE(9999,12,31),$J102))*((($J$5:$J$104="")+($J$5:$J$104&gt;=$I102))&gt;0))&gt;0,"CHECK OVERLAP","Clear")))))</f>
        <v/>
      </c>
      <c r="O102" s="23">
        <f>IF($A102="","",IF(OR(LEFT($M102,5)="CHECK",LEFT($N102,5)="CHECK"),"Review record",IF(AND($L102=Assumptions!$D$10,$J102&lt;&gt;"",Assumptions!$B$4&lt;&gt;"",$J102&gt;=Assumptions!$B$4,$J102&lt;=Assumptions!$B$4+Assumptions!$B$5),"Ending soon",IF(AND($L102=Assumptions!$D$11,Assumptions!$B$4&lt;&gt;"",$I102&gt;Assumptions!$B$4),"Future start","None"))))</f>
        <v/>
      </c>
    </row>
    <row r="103" ht="24" customHeight="1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33" t="n"/>
      <c r="J103" s="33" t="n"/>
      <c r="K103" s="21" t="n"/>
      <c r="L103" s="21" t="n"/>
      <c r="M103" s="22">
        <f>IF($A103="","",IF(Assumptions!$B$4="","CHECK REVIEW DATE",IF(OR($B103="",$C103="",$D103="",$E103="",$I103="",$K103="",$L103=""),"CHECK REQUIRED FIELDS",IF(AND($J103&lt;&gt;"",$J103&lt;$I103),"CHECK END DATE",IF(AND($L103=Assumptions!$D$10,OR($I103&gt;Assumptions!$B$4,AND($J103&lt;&gt;"",$J103&lt;Assumptions!$B$4))),"CHECK STATUS / DATES",IF(AND($L103=Assumptions!$D$11,$I103&lt;=Assumptions!$B$4),"CHECK STATUS / DATES",IF(AND($L103=Assumptions!$D$12,OR($J103="",$J103&gt;=Assumptions!$B$4)),"CHECK STATUS / DATES","Clear")))))))</f>
        <v/>
      </c>
      <c r="N103" s="22">
        <f>IF(OR($A103="",$B103="",$E103=""),"",IF(COUNTIFS(Spaces!$A$5:$A$104,$B103,Spaces!$B$5:$B$104,$E103)=0,"CHECK SPACE LIST",IF(COUNTIFS(Spaces!$A$5:$A$104,$B103,Spaces!$B$5:$B$104,$E103,Spaces!$D$5:$D$104,Assumptions!$F$11)&gt;0,"CHECK SPACE SERVICE",IF($L103=Assumptions!$D$12,"Not checked",IF(SUMPRODUCT(($B$5:$B$104=$B103)*($E$5:$E$104=$E103)*(ROW($E$5:$E$104)&lt;&gt;ROW($E103))*($I$5:$I$104&lt;&gt;"")*($L$5:$L$104&lt;&gt;Assumptions!$D$12)*($I$5:$I$104&lt;=IF($J103="",DATE(9999,12,31),$J103))*((($J$5:$J$104="")+($J$5:$J$104&gt;=$I103))&gt;0))&gt;0,"CHECK OVERLAP","Clear")))))</f>
        <v/>
      </c>
      <c r="O103" s="22">
        <f>IF($A103="","",IF(OR(LEFT($M103,5)="CHECK",LEFT($N103,5)="CHECK"),"Review record",IF(AND($L103=Assumptions!$D$10,$J103&lt;&gt;"",Assumptions!$B$4&lt;&gt;"",$J103&gt;=Assumptions!$B$4,$J103&lt;=Assumptions!$B$4+Assumptions!$B$5),"Ending soon",IF(AND($L103=Assumptions!$D$11,Assumptions!$B$4&lt;&gt;"",$I103&gt;Assumptions!$B$4),"Future start","None"))))</f>
        <v/>
      </c>
    </row>
    <row r="104" ht="24" customHeight="1">
      <c r="A104" s="19" t="n"/>
      <c r="B104" s="19" t="n"/>
      <c r="C104" s="19" t="n"/>
      <c r="D104" s="19" t="n"/>
      <c r="E104" s="19" t="n"/>
      <c r="F104" s="19" t="n"/>
      <c r="G104" s="19" t="n"/>
      <c r="H104" s="19" t="n"/>
      <c r="I104" s="33" t="n"/>
      <c r="J104" s="33" t="n"/>
      <c r="K104" s="21" t="n"/>
      <c r="L104" s="21" t="n"/>
      <c r="M104" s="23">
        <f>IF($A104="","",IF(Assumptions!$B$4="","CHECK REVIEW DATE",IF(OR($B104="",$C104="",$D104="",$E104="",$I104="",$K104="",$L104=""),"CHECK REQUIRED FIELDS",IF(AND($J104&lt;&gt;"",$J104&lt;$I104),"CHECK END DATE",IF(AND($L104=Assumptions!$D$10,OR($I104&gt;Assumptions!$B$4,AND($J104&lt;&gt;"",$J104&lt;Assumptions!$B$4))),"CHECK STATUS / DATES",IF(AND($L104=Assumptions!$D$11,$I104&lt;=Assumptions!$B$4),"CHECK STATUS / DATES",IF(AND($L104=Assumptions!$D$12,OR($J104="",$J104&gt;=Assumptions!$B$4)),"CHECK STATUS / DATES","Clear")))))))</f>
        <v/>
      </c>
      <c r="N104" s="23">
        <f>IF(OR($A104="",$B104="",$E104=""),"",IF(COUNTIFS(Spaces!$A$5:$A$104,$B104,Spaces!$B$5:$B$104,$E104)=0,"CHECK SPACE LIST",IF(COUNTIFS(Spaces!$A$5:$A$104,$B104,Spaces!$B$5:$B$104,$E104,Spaces!$D$5:$D$104,Assumptions!$F$11)&gt;0,"CHECK SPACE SERVICE",IF($L104=Assumptions!$D$12,"Not checked",IF(SUMPRODUCT(($B$5:$B$104=$B104)*($E$5:$E$104=$E104)*(ROW($E$5:$E$104)&lt;&gt;ROW($E104))*($I$5:$I$104&lt;&gt;"")*($L$5:$L$104&lt;&gt;Assumptions!$D$12)*($I$5:$I$104&lt;=IF($J104="",DATE(9999,12,31),$J104))*((($J$5:$J$104="")+($J$5:$J$104&gt;=$I104))&gt;0))&gt;0,"CHECK OVERLAP","Clear")))))</f>
        <v/>
      </c>
      <c r="O104" s="23">
        <f>IF($A104="","",IF(OR(LEFT($M104,5)="CHECK",LEFT($N104,5)="CHECK"),"Review record",IF(AND($L104=Assumptions!$D$10,$J104&lt;&gt;"",Assumptions!$B$4&lt;&gt;"",$J104&gt;=Assumptions!$B$4,$J104&lt;=Assumptions!$B$4+Assumptions!$B$5),"Ending soon",IF(AND($L104=Assumptions!$D$11,Assumptions!$B$4&lt;&gt;"",$I104&gt;Assumptions!$B$4),"Future start","None"))))</f>
        <v/>
      </c>
    </row>
  </sheetData>
  <autoFilter ref="A4:O104"/>
  <mergeCells count="1">
    <mergeCell ref="A1:O1"/>
  </mergeCells>
  <conditionalFormatting sqref="A5:A104">
    <cfRule type="expression" priority="1" dxfId="0">
      <formula>AND(A5&lt;&gt;"",COUNTIF($A$5:$A$104,A5)&gt;1)</formula>
    </cfRule>
  </conditionalFormatting>
  <conditionalFormatting sqref="J5:J104">
    <cfRule type="expression" priority="2" dxfId="0">
      <formula>AND(J5&lt;&gt;"",I5&lt;&gt;"",J5&lt;I5)</formula>
    </cfRule>
  </conditionalFormatting>
  <conditionalFormatting sqref="M5:N104">
    <cfRule type="expression" priority="3" dxfId="0">
      <formula>LEFT(M5,5)="CHECK"</formula>
    </cfRule>
  </conditionalFormatting>
  <conditionalFormatting sqref="O5:O104">
    <cfRule type="expression" priority="4" dxfId="0">
      <formula>O5="Review record"</formula>
    </cfRule>
    <cfRule type="expression" priority="5" dxfId="2">
      <formula>O5="Ending soon"</formula>
    </cfRule>
  </conditionalFormatting>
  <dataValidations count="4">
    <dataValidation sqref="B5:B104" showDropDown="0" showInputMessage="1" showErrorMessage="1" allowBlank="0" errorTitle="Property Check" error="Choose a property from the Assumptions sheet." promptTitle="Property" prompt="Select a listed property." type="list">
      <formula1>=INDIRECT("'Assumptions'!$A$10:$A$109")</formula1>
    </dataValidation>
    <dataValidation sqref="K5:K104" showDropDown="0" showInputMessage="0" showErrorMessage="1" allowBlank="0" errorTitle="Responsibility Check" error="Choose a responsibility from the Assumptions sheet." type="list">
      <formula1>=INDIRECT("'Assumptions'!$E$10:$E$12")</formula1>
    </dataValidation>
    <dataValidation sqref="L5:L104" showDropDown="0" showInputMessage="0" showErrorMessage="1" allowBlank="0" errorTitle="Status Check" error="Choose an assignment status from the Assumptions sheet." type="list">
      <formula1>=INDIRECT("'Assumptions'!$D$10:$D$13")</formula1>
    </dataValidation>
    <dataValidation sqref="I5:J104" showDropDown="0" showInputMessage="0" showErrorMessage="1" allowBlank="0" errorTitle="Date Check" error="Enter a date within the permitted date range." type="date" operator="between">
      <formula1>DATE(YEAR(TODAY())-10,1,1)</formula1>
      <formula2>DATE(YEAR(TODAY())+20,12,31)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G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5" customWidth="1" min="3" max="3"/>
    <col width="23" customWidth="1" min="4" max="4"/>
    <col width="23" customWidth="1" min="5" max="5"/>
    <col width="24" customWidth="1" min="6" max="6"/>
    <col width="29" customWidth="1" min="7" max="7"/>
  </cols>
  <sheetData>
    <row r="1" ht="30" customHeight="1">
      <c r="A1" s="1" t="inlineStr">
        <is>
          <t>Parking Space Register</t>
        </is>
      </c>
      <c r="B1" s="2" t="n"/>
      <c r="C1" s="2" t="n"/>
      <c r="D1" s="2" t="n"/>
      <c r="E1" s="2" t="n"/>
      <c r="F1" s="2" t="n"/>
      <c r="G1" s="3" t="n"/>
    </row>
    <row r="2" ht="28" customHeight="1">
      <c r="A2" s="4" t="inlineStr">
        <is>
          <t>List each parking space once. Availability is calculated from entered assignments as of the review date.</t>
        </is>
      </c>
    </row>
    <row r="3"/>
    <row r="4" ht="32" customHeight="1">
      <c r="A4" s="12" t="inlineStr">
        <is>
          <t>Property</t>
        </is>
      </c>
      <c r="B4" s="12" t="inlineStr">
        <is>
          <t>Parking Space</t>
        </is>
      </c>
      <c r="C4" s="12" t="inlineStr">
        <is>
          <t>Space Description</t>
        </is>
      </c>
      <c r="D4" s="12" t="inlineStr">
        <is>
          <t>Space Service Status</t>
        </is>
      </c>
      <c r="E4" s="12" t="inlineStr">
        <is>
          <t>Active Assignment Count</t>
        </is>
      </c>
      <c r="F4" s="12" t="inlineStr">
        <is>
          <t>Calculated Availability</t>
        </is>
      </c>
      <c r="G4" s="12" t="inlineStr">
        <is>
          <t>Space Check</t>
        </is>
      </c>
    </row>
    <row r="5" ht="24" customHeight="1">
      <c r="A5" s="19" t="inlineStr">
        <is>
          <t>Fictional Juniper Court</t>
        </is>
      </c>
      <c r="B5" s="19" t="inlineStr">
        <is>
          <t>SAMPLE-JC-01</t>
        </is>
      </c>
      <c r="C5" s="19" t="inlineStr">
        <is>
          <t>Fictional standard uncovered space</t>
        </is>
      </c>
      <c r="D5" s="21" t="inlineStr">
        <is>
          <t>In Service</t>
        </is>
      </c>
      <c r="E5" s="24">
        <f>IF(OR($A5="",$B5="",Assumptions!$B$4=""),"",COUNTIFS(Assignments!$B$5:$B$104,$A5,Assignments!$E$5:$E$104,$B5,Assignments!$I$5:$I$104,"&lt;="&amp;Assumptions!$B$4,Assignments!$J$5:$J$104,"&gt;="&amp;Assumptions!$B$4,Assignments!$L$5:$L$104,Assumptions!$D$10)+COUNTIFS(Assignments!$B$5:$B$104,$A5,Assignments!$E$5:$E$104,$B5,Assignments!$I$5:$I$104,"&lt;="&amp;Assumptions!$B$4,Assignments!$J$5:$J$104,"",Assignments!$L$5:$L$104,Assumptions!$D$10))</f>
        <v/>
      </c>
      <c r="F5" s="14">
        <f>IF($B5="","",IF($D5=Assumptions!$F$11,Assumptions!$G$12,IF($E5&gt;0,Assumptions!$G$10,Assumptions!$G$11)))</f>
        <v/>
      </c>
      <c r="G5" s="22">
        <f>IF($B5="","",IF($D5="","CHECK SERVICE STATUS",IF($E5&gt;1,"CHECK MULTIPLE ASSIGNMENTS",IF(AND($D5=Assumptions!$F$11,$E5&gt;0),"CHECK SERVICE STATUS","Clear"))))</f>
        <v/>
      </c>
    </row>
    <row r="6" ht="24" customHeight="1">
      <c r="A6" s="19" t="inlineStr">
        <is>
          <t>Fictional Juniper Court</t>
        </is>
      </c>
      <c r="B6" s="19" t="inlineStr">
        <is>
          <t>SAMPLE-JC-02</t>
        </is>
      </c>
      <c r="C6" s="19" t="inlineStr">
        <is>
          <t>Fictional standard uncovered space</t>
        </is>
      </c>
      <c r="D6" s="21" t="inlineStr">
        <is>
          <t>In Service</t>
        </is>
      </c>
      <c r="E6" s="25">
        <f>IF(OR($A6="",$B6="",Assumptions!$B$4=""),"",COUNTIFS(Assignments!$B$5:$B$104,$A6,Assignments!$E$5:$E$104,$B6,Assignments!$I$5:$I$104,"&lt;="&amp;Assumptions!$B$4,Assignments!$J$5:$J$104,"&gt;="&amp;Assumptions!$B$4,Assignments!$L$5:$L$104,Assumptions!$D$10)+COUNTIFS(Assignments!$B$5:$B$104,$A6,Assignments!$E$5:$E$104,$B6,Assignments!$I$5:$I$104,"&lt;="&amp;Assumptions!$B$4,Assignments!$J$5:$J$104,"",Assignments!$L$5:$L$104,Assumptions!$D$10))</f>
        <v/>
      </c>
      <c r="F6" s="17">
        <f>IF($B6="","",IF($D6=Assumptions!$F$11,Assumptions!$G$12,IF($E6&gt;0,Assumptions!$G$10,Assumptions!$G$11)))</f>
        <v/>
      </c>
      <c r="G6" s="23">
        <f>IF($B6="","",IF($D6="","CHECK SERVICE STATUS",IF($E6&gt;1,"CHECK MULTIPLE ASSIGNMENTS",IF(AND($D6=Assumptions!$F$11,$E6&gt;0),"CHECK SERVICE STATUS","Clear"))))</f>
        <v/>
      </c>
    </row>
    <row r="7" ht="24" customHeight="1">
      <c r="A7" s="19" t="inlineStr">
        <is>
          <t>Fictional Juniper Court</t>
        </is>
      </c>
      <c r="B7" s="19" t="inlineStr">
        <is>
          <t>SAMPLE-JC-03</t>
        </is>
      </c>
      <c r="C7" s="19" t="inlineStr">
        <is>
          <t>Fictional compact uncovered space</t>
        </is>
      </c>
      <c r="D7" s="21" t="inlineStr">
        <is>
          <t>In Service</t>
        </is>
      </c>
      <c r="E7" s="24">
        <f>IF(OR($A7="",$B7="",Assumptions!$B$4=""),"",COUNTIFS(Assignments!$B$5:$B$104,$A7,Assignments!$E$5:$E$104,$B7,Assignments!$I$5:$I$104,"&lt;="&amp;Assumptions!$B$4,Assignments!$J$5:$J$104,"&gt;="&amp;Assumptions!$B$4,Assignments!$L$5:$L$104,Assumptions!$D$10)+COUNTIFS(Assignments!$B$5:$B$104,$A7,Assignments!$E$5:$E$104,$B7,Assignments!$I$5:$I$104,"&lt;="&amp;Assumptions!$B$4,Assignments!$J$5:$J$104,"",Assignments!$L$5:$L$104,Assumptions!$D$10))</f>
        <v/>
      </c>
      <c r="F7" s="14">
        <f>IF($B7="","",IF($D7=Assumptions!$F$11,Assumptions!$G$12,IF($E7&gt;0,Assumptions!$G$10,Assumptions!$G$11)))</f>
        <v/>
      </c>
      <c r="G7" s="22">
        <f>IF($B7="","",IF($D7="","CHECK SERVICE STATUS",IF($E7&gt;1,"CHECK MULTIPLE ASSIGNMENTS",IF(AND($D7=Assumptions!$F$11,$E7&gt;0),"CHECK SERVICE STATUS","Clear"))))</f>
        <v/>
      </c>
    </row>
    <row r="8" ht="24" customHeight="1">
      <c r="A8" s="19" t="inlineStr">
        <is>
          <t>Fictional Harbor Mews</t>
        </is>
      </c>
      <c r="B8" s="19" t="inlineStr">
        <is>
          <t>SAMPLE-HM-01</t>
        </is>
      </c>
      <c r="C8" s="19" t="inlineStr">
        <is>
          <t>Fictional covered space</t>
        </is>
      </c>
      <c r="D8" s="21" t="inlineStr">
        <is>
          <t>In Service</t>
        </is>
      </c>
      <c r="E8" s="25">
        <f>IF(OR($A8="",$B8="",Assumptions!$B$4=""),"",COUNTIFS(Assignments!$B$5:$B$104,$A8,Assignments!$E$5:$E$104,$B8,Assignments!$I$5:$I$104,"&lt;="&amp;Assumptions!$B$4,Assignments!$J$5:$J$104,"&gt;="&amp;Assumptions!$B$4,Assignments!$L$5:$L$104,Assumptions!$D$10)+COUNTIFS(Assignments!$B$5:$B$104,$A8,Assignments!$E$5:$E$104,$B8,Assignments!$I$5:$I$104,"&lt;="&amp;Assumptions!$B$4,Assignments!$J$5:$J$104,"",Assignments!$L$5:$L$104,Assumptions!$D$10))</f>
        <v/>
      </c>
      <c r="F8" s="17">
        <f>IF($B8="","",IF($D8=Assumptions!$F$11,Assumptions!$G$12,IF($E8&gt;0,Assumptions!$G$10,Assumptions!$G$11)))</f>
        <v/>
      </c>
      <c r="G8" s="23">
        <f>IF($B8="","",IF($D8="","CHECK SERVICE STATUS",IF($E8&gt;1,"CHECK MULTIPLE ASSIGNMENTS",IF(AND($D8=Assumptions!$F$11,$E8&gt;0),"CHECK SERVICE STATUS","Clear"))))</f>
        <v/>
      </c>
    </row>
    <row r="9" ht="24" customHeight="1">
      <c r="A9" s="19" t="inlineStr">
        <is>
          <t>Fictional Harbor Mews</t>
        </is>
      </c>
      <c r="B9" s="19" t="inlineStr">
        <is>
          <t>SAMPLE-HM-02</t>
        </is>
      </c>
      <c r="C9" s="19" t="inlineStr">
        <is>
          <t>Fictional standard uncovered space</t>
        </is>
      </c>
      <c r="D9" s="21" t="inlineStr">
        <is>
          <t>In Service</t>
        </is>
      </c>
      <c r="E9" s="24">
        <f>IF(OR($A9="",$B9="",Assumptions!$B$4=""),"",COUNTIFS(Assignments!$B$5:$B$104,$A9,Assignments!$E$5:$E$104,$B9,Assignments!$I$5:$I$104,"&lt;="&amp;Assumptions!$B$4,Assignments!$J$5:$J$104,"&gt;="&amp;Assumptions!$B$4,Assignments!$L$5:$L$104,Assumptions!$D$10)+COUNTIFS(Assignments!$B$5:$B$104,$A9,Assignments!$E$5:$E$104,$B9,Assignments!$I$5:$I$104,"&lt;="&amp;Assumptions!$B$4,Assignments!$J$5:$J$104,"",Assignments!$L$5:$L$104,Assumptions!$D$10))</f>
        <v/>
      </c>
      <c r="F9" s="14">
        <f>IF($B9="","",IF($D9=Assumptions!$F$11,Assumptions!$G$12,IF($E9&gt;0,Assumptions!$G$10,Assumptions!$G$11)))</f>
        <v/>
      </c>
      <c r="G9" s="22">
        <f>IF($B9="","",IF($D9="","CHECK SERVICE STATUS",IF($E9&gt;1,"CHECK MULTIPLE ASSIGNMENTS",IF(AND($D9=Assumptions!$F$11,$E9&gt;0),"CHECK SERVICE STATUS","Clear"))))</f>
        <v/>
      </c>
    </row>
    <row r="10" ht="24" customHeight="1">
      <c r="A10" s="19" t="inlineStr">
        <is>
          <t>Fictional Copper Lane Homes</t>
        </is>
      </c>
      <c r="B10" s="19" t="inlineStr">
        <is>
          <t>SAMPLE-CL-01</t>
        </is>
      </c>
      <c r="C10" s="19" t="inlineStr">
        <is>
          <t>Fictional standard uncovered space</t>
        </is>
      </c>
      <c r="D10" s="21" t="inlineStr">
        <is>
          <t>In Service</t>
        </is>
      </c>
      <c r="E10" s="25">
        <f>IF(OR($A10="",$B10="",Assumptions!$B$4=""),"",COUNTIFS(Assignments!$B$5:$B$104,$A10,Assignments!$E$5:$E$104,$B10,Assignments!$I$5:$I$104,"&lt;="&amp;Assumptions!$B$4,Assignments!$J$5:$J$104,"&gt;="&amp;Assumptions!$B$4,Assignments!$L$5:$L$104,Assumptions!$D$10)+COUNTIFS(Assignments!$B$5:$B$104,$A10,Assignments!$E$5:$E$104,$B10,Assignments!$I$5:$I$104,"&lt;="&amp;Assumptions!$B$4,Assignments!$J$5:$J$104,"",Assignments!$L$5:$L$104,Assumptions!$D$10))</f>
        <v/>
      </c>
      <c r="F10" s="17">
        <f>IF($B10="","",IF($D10=Assumptions!$F$11,Assumptions!$G$12,IF($E10&gt;0,Assumptions!$G$10,Assumptions!$G$11)))</f>
        <v/>
      </c>
      <c r="G10" s="23">
        <f>IF($B10="","",IF($D10="","CHECK SERVICE STATUS",IF($E10&gt;1,"CHECK MULTIPLE ASSIGNMENTS",IF(AND($D10=Assumptions!$F$11,$E10&gt;0),"CHECK SERVICE STATUS","Clear"))))</f>
        <v/>
      </c>
    </row>
    <row r="11" ht="24" customHeight="1">
      <c r="A11" s="19" t="inlineStr">
        <is>
          <t>Fictional Copper Lane Homes</t>
        </is>
      </c>
      <c r="B11" s="19" t="inlineStr">
        <is>
          <t>SAMPLE-CL-02</t>
        </is>
      </c>
      <c r="C11" s="19" t="inlineStr">
        <is>
          <t>Fictional compact uncovered space</t>
        </is>
      </c>
      <c r="D11" s="21" t="inlineStr">
        <is>
          <t>In Service</t>
        </is>
      </c>
      <c r="E11" s="24">
        <f>IF(OR($A11="",$B11="",Assumptions!$B$4=""),"",COUNTIFS(Assignments!$B$5:$B$104,$A11,Assignments!$E$5:$E$104,$B11,Assignments!$I$5:$I$104,"&lt;="&amp;Assumptions!$B$4,Assignments!$J$5:$J$104,"&gt;="&amp;Assumptions!$B$4,Assignments!$L$5:$L$104,Assumptions!$D$10)+COUNTIFS(Assignments!$B$5:$B$104,$A11,Assignments!$E$5:$E$104,$B11,Assignments!$I$5:$I$104,"&lt;="&amp;Assumptions!$B$4,Assignments!$J$5:$J$104,"",Assignments!$L$5:$L$104,Assumptions!$D$10))</f>
        <v/>
      </c>
      <c r="F11" s="14">
        <f>IF($B11="","",IF($D11=Assumptions!$F$11,Assumptions!$G$12,IF($E11&gt;0,Assumptions!$G$10,Assumptions!$G$11)))</f>
        <v/>
      </c>
      <c r="G11" s="22">
        <f>IF($B11="","",IF($D11="","CHECK SERVICE STATUS",IF($E11&gt;1,"CHECK MULTIPLE ASSIGNMENTS",IF(AND($D11=Assumptions!$F$11,$E11&gt;0),"CHECK SERVICE STATUS","Clear"))))</f>
        <v/>
      </c>
    </row>
    <row r="12" ht="24" customHeight="1">
      <c r="A12" s="19" t="inlineStr">
        <is>
          <t>Fictional Copper Lane Homes</t>
        </is>
      </c>
      <c r="B12" s="19" t="inlineStr">
        <is>
          <t>SAMPLE-CL-03</t>
        </is>
      </c>
      <c r="C12" s="19" t="inlineStr">
        <is>
          <t>Fictional service-review space</t>
        </is>
      </c>
      <c r="D12" s="21" t="inlineStr">
        <is>
          <t>Out of Service</t>
        </is>
      </c>
      <c r="E12" s="25">
        <f>IF(OR($A12="",$B12="",Assumptions!$B$4=""),"",COUNTIFS(Assignments!$B$5:$B$104,$A12,Assignments!$E$5:$E$104,$B12,Assignments!$I$5:$I$104,"&lt;="&amp;Assumptions!$B$4,Assignments!$J$5:$J$104,"&gt;="&amp;Assumptions!$B$4,Assignments!$L$5:$L$104,Assumptions!$D$10)+COUNTIFS(Assignments!$B$5:$B$104,$A12,Assignments!$E$5:$E$104,$B12,Assignments!$I$5:$I$104,"&lt;="&amp;Assumptions!$B$4,Assignments!$J$5:$J$104,"",Assignments!$L$5:$L$104,Assumptions!$D$10))</f>
        <v/>
      </c>
      <c r="F12" s="17">
        <f>IF($B12="","",IF($D12=Assumptions!$F$11,Assumptions!$G$12,IF($E12&gt;0,Assumptions!$G$10,Assumptions!$G$11)))</f>
        <v/>
      </c>
      <c r="G12" s="23">
        <f>IF($B12="","",IF($D12="","CHECK SERVICE STATUS",IF($E12&gt;1,"CHECK MULTIPLE ASSIGNMENTS",IF(AND($D12=Assumptions!$F$11,$E12&gt;0),"CHECK SERVICE STATUS","Clear"))))</f>
        <v/>
      </c>
    </row>
    <row r="13" ht="24" customHeight="1">
      <c r="A13" s="19" t="inlineStr">
        <is>
          <t>Fictional Willow Row</t>
        </is>
      </c>
      <c r="B13" s="19" t="inlineStr">
        <is>
          <t>SAMPLE-WR-01</t>
        </is>
      </c>
      <c r="C13" s="19" t="inlineStr">
        <is>
          <t>Fictional standard uncovered space</t>
        </is>
      </c>
      <c r="D13" s="21" t="inlineStr">
        <is>
          <t>In Service</t>
        </is>
      </c>
      <c r="E13" s="24">
        <f>IF(OR($A13="",$B13="",Assumptions!$B$4=""),"",COUNTIFS(Assignments!$B$5:$B$104,$A13,Assignments!$E$5:$E$104,$B13,Assignments!$I$5:$I$104,"&lt;="&amp;Assumptions!$B$4,Assignments!$J$5:$J$104,"&gt;="&amp;Assumptions!$B$4,Assignments!$L$5:$L$104,Assumptions!$D$10)+COUNTIFS(Assignments!$B$5:$B$104,$A13,Assignments!$E$5:$E$104,$B13,Assignments!$I$5:$I$104,"&lt;="&amp;Assumptions!$B$4,Assignments!$J$5:$J$104,"",Assignments!$L$5:$L$104,Assumptions!$D$10))</f>
        <v/>
      </c>
      <c r="F13" s="14">
        <f>IF($B13="","",IF($D13=Assumptions!$F$11,Assumptions!$G$12,IF($E13&gt;0,Assumptions!$G$10,Assumptions!$G$11)))</f>
        <v/>
      </c>
      <c r="G13" s="22">
        <f>IF($B13="","",IF($D13="","CHECK SERVICE STATUS",IF($E13&gt;1,"CHECK MULTIPLE ASSIGNMENTS",IF(AND($D13=Assumptions!$F$11,$E13&gt;0),"CHECK SERVICE STATUS","Clear"))))</f>
        <v/>
      </c>
    </row>
    <row r="14" ht="24" customHeight="1">
      <c r="A14" s="19" t="inlineStr">
        <is>
          <t>Fictional Willow Row</t>
        </is>
      </c>
      <c r="B14" s="19" t="inlineStr">
        <is>
          <t>SAMPLE-WR-02</t>
        </is>
      </c>
      <c r="C14" s="19" t="inlineStr">
        <is>
          <t>Fictional covered space</t>
        </is>
      </c>
      <c r="D14" s="21" t="inlineStr">
        <is>
          <t>In Service</t>
        </is>
      </c>
      <c r="E14" s="25">
        <f>IF(OR($A14="",$B14="",Assumptions!$B$4=""),"",COUNTIFS(Assignments!$B$5:$B$104,$A14,Assignments!$E$5:$E$104,$B14,Assignments!$I$5:$I$104,"&lt;="&amp;Assumptions!$B$4,Assignments!$J$5:$J$104,"&gt;="&amp;Assumptions!$B$4,Assignments!$L$5:$L$104,Assumptions!$D$10)+COUNTIFS(Assignments!$B$5:$B$104,$A14,Assignments!$E$5:$E$104,$B14,Assignments!$I$5:$I$104,"&lt;="&amp;Assumptions!$B$4,Assignments!$J$5:$J$104,"",Assignments!$L$5:$L$104,Assumptions!$D$10))</f>
        <v/>
      </c>
      <c r="F14" s="17">
        <f>IF($B14="","",IF($D14=Assumptions!$F$11,Assumptions!$G$12,IF($E14&gt;0,Assumptions!$G$10,Assumptions!$G$11)))</f>
        <v/>
      </c>
      <c r="G14" s="23">
        <f>IF($B14="","",IF($D14="","CHECK SERVICE STATUS",IF($E14&gt;1,"CHECK MULTIPLE ASSIGNMENTS",IF(AND($D14=Assumptions!$F$11,$E14&gt;0),"CHECK SERVICE STATUS","Clear"))))</f>
        <v/>
      </c>
    </row>
    <row r="15" ht="24" customHeight="1">
      <c r="A15" s="19" t="n"/>
      <c r="B15" s="19" t="n"/>
      <c r="C15" s="19" t="n"/>
      <c r="D15" s="21" t="n"/>
      <c r="E15" s="24">
        <f>IF(OR($A15="",$B15="",Assumptions!$B$4=""),"",COUNTIFS(Assignments!$B$5:$B$104,$A15,Assignments!$E$5:$E$104,$B15,Assignments!$I$5:$I$104,"&lt;="&amp;Assumptions!$B$4,Assignments!$J$5:$J$104,"&gt;="&amp;Assumptions!$B$4,Assignments!$L$5:$L$104,Assumptions!$D$10)+COUNTIFS(Assignments!$B$5:$B$104,$A15,Assignments!$E$5:$E$104,$B15,Assignments!$I$5:$I$104,"&lt;="&amp;Assumptions!$B$4,Assignments!$J$5:$J$104,"",Assignments!$L$5:$L$104,Assumptions!$D$10))</f>
        <v/>
      </c>
      <c r="F15" s="14">
        <f>IF($B15="","",IF($D15=Assumptions!$F$11,Assumptions!$G$12,IF($E15&gt;0,Assumptions!$G$10,Assumptions!$G$11)))</f>
        <v/>
      </c>
      <c r="G15" s="22">
        <f>IF($B15="","",IF($D15="","CHECK SERVICE STATUS",IF($E15&gt;1,"CHECK MULTIPLE ASSIGNMENTS",IF(AND($D15=Assumptions!$F$11,$E15&gt;0),"CHECK SERVICE STATUS","Clear"))))</f>
        <v/>
      </c>
    </row>
    <row r="16" ht="24" customHeight="1">
      <c r="A16" s="19" t="n"/>
      <c r="B16" s="19" t="n"/>
      <c r="C16" s="19" t="n"/>
      <c r="D16" s="21" t="n"/>
      <c r="E16" s="25">
        <f>IF(OR($A16="",$B16="",Assumptions!$B$4=""),"",COUNTIFS(Assignments!$B$5:$B$104,$A16,Assignments!$E$5:$E$104,$B16,Assignments!$I$5:$I$104,"&lt;="&amp;Assumptions!$B$4,Assignments!$J$5:$J$104,"&gt;="&amp;Assumptions!$B$4,Assignments!$L$5:$L$104,Assumptions!$D$10)+COUNTIFS(Assignments!$B$5:$B$104,$A16,Assignments!$E$5:$E$104,$B16,Assignments!$I$5:$I$104,"&lt;="&amp;Assumptions!$B$4,Assignments!$J$5:$J$104,"",Assignments!$L$5:$L$104,Assumptions!$D$10))</f>
        <v/>
      </c>
      <c r="F16" s="17">
        <f>IF($B16="","",IF($D16=Assumptions!$F$11,Assumptions!$G$12,IF($E16&gt;0,Assumptions!$G$10,Assumptions!$G$11)))</f>
        <v/>
      </c>
      <c r="G16" s="23">
        <f>IF($B16="","",IF($D16="","CHECK SERVICE STATUS",IF($E16&gt;1,"CHECK MULTIPLE ASSIGNMENTS",IF(AND($D16=Assumptions!$F$11,$E16&gt;0),"CHECK SERVICE STATUS","Clear"))))</f>
        <v/>
      </c>
    </row>
    <row r="17" ht="24" customHeight="1">
      <c r="A17" s="19" t="n"/>
      <c r="B17" s="19" t="n"/>
      <c r="C17" s="19" t="n"/>
      <c r="D17" s="21" t="n"/>
      <c r="E17" s="24">
        <f>IF(OR($A17="",$B17="",Assumptions!$B$4=""),"",COUNTIFS(Assignments!$B$5:$B$104,$A17,Assignments!$E$5:$E$104,$B17,Assignments!$I$5:$I$104,"&lt;="&amp;Assumptions!$B$4,Assignments!$J$5:$J$104,"&gt;="&amp;Assumptions!$B$4,Assignments!$L$5:$L$104,Assumptions!$D$10)+COUNTIFS(Assignments!$B$5:$B$104,$A17,Assignments!$E$5:$E$104,$B17,Assignments!$I$5:$I$104,"&lt;="&amp;Assumptions!$B$4,Assignments!$J$5:$J$104,"",Assignments!$L$5:$L$104,Assumptions!$D$10))</f>
        <v/>
      </c>
      <c r="F17" s="14">
        <f>IF($B17="","",IF($D17=Assumptions!$F$11,Assumptions!$G$12,IF($E17&gt;0,Assumptions!$G$10,Assumptions!$G$11)))</f>
        <v/>
      </c>
      <c r="G17" s="22">
        <f>IF($B17="","",IF($D17="","CHECK SERVICE STATUS",IF($E17&gt;1,"CHECK MULTIPLE ASSIGNMENTS",IF(AND($D17=Assumptions!$F$11,$E17&gt;0),"CHECK SERVICE STATUS","Clear"))))</f>
        <v/>
      </c>
    </row>
    <row r="18" ht="24" customHeight="1">
      <c r="A18" s="19" t="n"/>
      <c r="B18" s="19" t="n"/>
      <c r="C18" s="19" t="n"/>
      <c r="D18" s="21" t="n"/>
      <c r="E18" s="25">
        <f>IF(OR($A18="",$B18="",Assumptions!$B$4=""),"",COUNTIFS(Assignments!$B$5:$B$104,$A18,Assignments!$E$5:$E$104,$B18,Assignments!$I$5:$I$104,"&lt;="&amp;Assumptions!$B$4,Assignments!$J$5:$J$104,"&gt;="&amp;Assumptions!$B$4,Assignments!$L$5:$L$104,Assumptions!$D$10)+COUNTIFS(Assignments!$B$5:$B$104,$A18,Assignments!$E$5:$E$104,$B18,Assignments!$I$5:$I$104,"&lt;="&amp;Assumptions!$B$4,Assignments!$J$5:$J$104,"",Assignments!$L$5:$L$104,Assumptions!$D$10))</f>
        <v/>
      </c>
      <c r="F18" s="17">
        <f>IF($B18="","",IF($D18=Assumptions!$F$11,Assumptions!$G$12,IF($E18&gt;0,Assumptions!$G$10,Assumptions!$G$11)))</f>
        <v/>
      </c>
      <c r="G18" s="23">
        <f>IF($B18="","",IF($D18="","CHECK SERVICE STATUS",IF($E18&gt;1,"CHECK MULTIPLE ASSIGNMENTS",IF(AND($D18=Assumptions!$F$11,$E18&gt;0),"CHECK SERVICE STATUS","Clear"))))</f>
        <v/>
      </c>
    </row>
    <row r="19" ht="24" customHeight="1">
      <c r="A19" s="19" t="n"/>
      <c r="B19" s="19" t="n"/>
      <c r="C19" s="19" t="n"/>
      <c r="D19" s="21" t="n"/>
      <c r="E19" s="24">
        <f>IF(OR($A19="",$B19="",Assumptions!$B$4=""),"",COUNTIFS(Assignments!$B$5:$B$104,$A19,Assignments!$E$5:$E$104,$B19,Assignments!$I$5:$I$104,"&lt;="&amp;Assumptions!$B$4,Assignments!$J$5:$J$104,"&gt;="&amp;Assumptions!$B$4,Assignments!$L$5:$L$104,Assumptions!$D$10)+COUNTIFS(Assignments!$B$5:$B$104,$A19,Assignments!$E$5:$E$104,$B19,Assignments!$I$5:$I$104,"&lt;="&amp;Assumptions!$B$4,Assignments!$J$5:$J$104,"",Assignments!$L$5:$L$104,Assumptions!$D$10))</f>
        <v/>
      </c>
      <c r="F19" s="14">
        <f>IF($B19="","",IF($D19=Assumptions!$F$11,Assumptions!$G$12,IF($E19&gt;0,Assumptions!$G$10,Assumptions!$G$11)))</f>
        <v/>
      </c>
      <c r="G19" s="22">
        <f>IF($B19="","",IF($D19="","CHECK SERVICE STATUS",IF($E19&gt;1,"CHECK MULTIPLE ASSIGNMENTS",IF(AND($D19=Assumptions!$F$11,$E19&gt;0),"CHECK SERVICE STATUS","Clear"))))</f>
        <v/>
      </c>
    </row>
    <row r="20" ht="24" customHeight="1">
      <c r="A20" s="19" t="n"/>
      <c r="B20" s="19" t="n"/>
      <c r="C20" s="19" t="n"/>
      <c r="D20" s="21" t="n"/>
      <c r="E20" s="25">
        <f>IF(OR($A20="",$B20="",Assumptions!$B$4=""),"",COUNTIFS(Assignments!$B$5:$B$104,$A20,Assignments!$E$5:$E$104,$B20,Assignments!$I$5:$I$104,"&lt;="&amp;Assumptions!$B$4,Assignments!$J$5:$J$104,"&gt;="&amp;Assumptions!$B$4,Assignments!$L$5:$L$104,Assumptions!$D$10)+COUNTIFS(Assignments!$B$5:$B$104,$A20,Assignments!$E$5:$E$104,$B20,Assignments!$I$5:$I$104,"&lt;="&amp;Assumptions!$B$4,Assignments!$J$5:$J$104,"",Assignments!$L$5:$L$104,Assumptions!$D$10))</f>
        <v/>
      </c>
      <c r="F20" s="17">
        <f>IF($B20="","",IF($D20=Assumptions!$F$11,Assumptions!$G$12,IF($E20&gt;0,Assumptions!$G$10,Assumptions!$G$11)))</f>
        <v/>
      </c>
      <c r="G20" s="23">
        <f>IF($B20="","",IF($D20="","CHECK SERVICE STATUS",IF($E20&gt;1,"CHECK MULTIPLE ASSIGNMENTS",IF(AND($D20=Assumptions!$F$11,$E20&gt;0),"CHECK SERVICE STATUS","Clear"))))</f>
        <v/>
      </c>
    </row>
    <row r="21" ht="24" customHeight="1">
      <c r="A21" s="19" t="n"/>
      <c r="B21" s="19" t="n"/>
      <c r="C21" s="19" t="n"/>
      <c r="D21" s="21" t="n"/>
      <c r="E21" s="24">
        <f>IF(OR($A21="",$B21="",Assumptions!$B$4=""),"",COUNTIFS(Assignments!$B$5:$B$104,$A21,Assignments!$E$5:$E$104,$B21,Assignments!$I$5:$I$104,"&lt;="&amp;Assumptions!$B$4,Assignments!$J$5:$J$104,"&gt;="&amp;Assumptions!$B$4,Assignments!$L$5:$L$104,Assumptions!$D$10)+COUNTIFS(Assignments!$B$5:$B$104,$A21,Assignments!$E$5:$E$104,$B21,Assignments!$I$5:$I$104,"&lt;="&amp;Assumptions!$B$4,Assignments!$J$5:$J$104,"",Assignments!$L$5:$L$104,Assumptions!$D$10))</f>
        <v/>
      </c>
      <c r="F21" s="14">
        <f>IF($B21="","",IF($D21=Assumptions!$F$11,Assumptions!$G$12,IF($E21&gt;0,Assumptions!$G$10,Assumptions!$G$11)))</f>
        <v/>
      </c>
      <c r="G21" s="22">
        <f>IF($B21="","",IF($D21="","CHECK SERVICE STATUS",IF($E21&gt;1,"CHECK MULTIPLE ASSIGNMENTS",IF(AND($D21=Assumptions!$F$11,$E21&gt;0),"CHECK SERVICE STATUS","Clear"))))</f>
        <v/>
      </c>
    </row>
    <row r="22" ht="24" customHeight="1">
      <c r="A22" s="19" t="n"/>
      <c r="B22" s="19" t="n"/>
      <c r="C22" s="19" t="n"/>
      <c r="D22" s="21" t="n"/>
      <c r="E22" s="25">
        <f>IF(OR($A22="",$B22="",Assumptions!$B$4=""),"",COUNTIFS(Assignments!$B$5:$B$104,$A22,Assignments!$E$5:$E$104,$B22,Assignments!$I$5:$I$104,"&lt;="&amp;Assumptions!$B$4,Assignments!$J$5:$J$104,"&gt;="&amp;Assumptions!$B$4,Assignments!$L$5:$L$104,Assumptions!$D$10)+COUNTIFS(Assignments!$B$5:$B$104,$A22,Assignments!$E$5:$E$104,$B22,Assignments!$I$5:$I$104,"&lt;="&amp;Assumptions!$B$4,Assignments!$J$5:$J$104,"",Assignments!$L$5:$L$104,Assumptions!$D$10))</f>
        <v/>
      </c>
      <c r="F22" s="17">
        <f>IF($B22="","",IF($D22=Assumptions!$F$11,Assumptions!$G$12,IF($E22&gt;0,Assumptions!$G$10,Assumptions!$G$11)))</f>
        <v/>
      </c>
      <c r="G22" s="23">
        <f>IF($B22="","",IF($D22="","CHECK SERVICE STATUS",IF($E22&gt;1,"CHECK MULTIPLE ASSIGNMENTS",IF(AND($D22=Assumptions!$F$11,$E22&gt;0),"CHECK SERVICE STATUS","Clear"))))</f>
        <v/>
      </c>
    </row>
    <row r="23" ht="24" customHeight="1">
      <c r="A23" s="19" t="n"/>
      <c r="B23" s="19" t="n"/>
      <c r="C23" s="19" t="n"/>
      <c r="D23" s="21" t="n"/>
      <c r="E23" s="24">
        <f>IF(OR($A23="",$B23="",Assumptions!$B$4=""),"",COUNTIFS(Assignments!$B$5:$B$104,$A23,Assignments!$E$5:$E$104,$B23,Assignments!$I$5:$I$104,"&lt;="&amp;Assumptions!$B$4,Assignments!$J$5:$J$104,"&gt;="&amp;Assumptions!$B$4,Assignments!$L$5:$L$104,Assumptions!$D$10)+COUNTIFS(Assignments!$B$5:$B$104,$A23,Assignments!$E$5:$E$104,$B23,Assignments!$I$5:$I$104,"&lt;="&amp;Assumptions!$B$4,Assignments!$J$5:$J$104,"",Assignments!$L$5:$L$104,Assumptions!$D$10))</f>
        <v/>
      </c>
      <c r="F23" s="14">
        <f>IF($B23="","",IF($D23=Assumptions!$F$11,Assumptions!$G$12,IF($E23&gt;0,Assumptions!$G$10,Assumptions!$G$11)))</f>
        <v/>
      </c>
      <c r="G23" s="22">
        <f>IF($B23="","",IF($D23="","CHECK SERVICE STATUS",IF($E23&gt;1,"CHECK MULTIPLE ASSIGNMENTS",IF(AND($D23=Assumptions!$F$11,$E23&gt;0),"CHECK SERVICE STATUS","Clear"))))</f>
        <v/>
      </c>
    </row>
    <row r="24" ht="24" customHeight="1">
      <c r="A24" s="19" t="n"/>
      <c r="B24" s="19" t="n"/>
      <c r="C24" s="19" t="n"/>
      <c r="D24" s="21" t="n"/>
      <c r="E24" s="25">
        <f>IF(OR($A24="",$B24="",Assumptions!$B$4=""),"",COUNTIFS(Assignments!$B$5:$B$104,$A24,Assignments!$E$5:$E$104,$B24,Assignments!$I$5:$I$104,"&lt;="&amp;Assumptions!$B$4,Assignments!$J$5:$J$104,"&gt;="&amp;Assumptions!$B$4,Assignments!$L$5:$L$104,Assumptions!$D$10)+COUNTIFS(Assignments!$B$5:$B$104,$A24,Assignments!$E$5:$E$104,$B24,Assignments!$I$5:$I$104,"&lt;="&amp;Assumptions!$B$4,Assignments!$J$5:$J$104,"",Assignments!$L$5:$L$104,Assumptions!$D$10))</f>
        <v/>
      </c>
      <c r="F24" s="17">
        <f>IF($B24="","",IF($D24=Assumptions!$F$11,Assumptions!$G$12,IF($E24&gt;0,Assumptions!$G$10,Assumptions!$G$11)))</f>
        <v/>
      </c>
      <c r="G24" s="23">
        <f>IF($B24="","",IF($D24="","CHECK SERVICE STATUS",IF($E24&gt;1,"CHECK MULTIPLE ASSIGNMENTS",IF(AND($D24=Assumptions!$F$11,$E24&gt;0),"CHECK SERVICE STATUS","Clear"))))</f>
        <v/>
      </c>
    </row>
    <row r="25" ht="24" customHeight="1">
      <c r="A25" s="19" t="n"/>
      <c r="B25" s="19" t="n"/>
      <c r="C25" s="19" t="n"/>
      <c r="D25" s="21" t="n"/>
      <c r="E25" s="24">
        <f>IF(OR($A25="",$B25="",Assumptions!$B$4=""),"",COUNTIFS(Assignments!$B$5:$B$104,$A25,Assignments!$E$5:$E$104,$B25,Assignments!$I$5:$I$104,"&lt;="&amp;Assumptions!$B$4,Assignments!$J$5:$J$104,"&gt;="&amp;Assumptions!$B$4,Assignments!$L$5:$L$104,Assumptions!$D$10)+COUNTIFS(Assignments!$B$5:$B$104,$A25,Assignments!$E$5:$E$104,$B25,Assignments!$I$5:$I$104,"&lt;="&amp;Assumptions!$B$4,Assignments!$J$5:$J$104,"",Assignments!$L$5:$L$104,Assumptions!$D$10))</f>
        <v/>
      </c>
      <c r="F25" s="14">
        <f>IF($B25="","",IF($D25=Assumptions!$F$11,Assumptions!$G$12,IF($E25&gt;0,Assumptions!$G$10,Assumptions!$G$11)))</f>
        <v/>
      </c>
      <c r="G25" s="22">
        <f>IF($B25="","",IF($D25="","CHECK SERVICE STATUS",IF($E25&gt;1,"CHECK MULTIPLE ASSIGNMENTS",IF(AND($D25=Assumptions!$F$11,$E25&gt;0),"CHECK SERVICE STATUS","Clear"))))</f>
        <v/>
      </c>
    </row>
    <row r="26" ht="24" customHeight="1">
      <c r="A26" s="19" t="n"/>
      <c r="B26" s="19" t="n"/>
      <c r="C26" s="19" t="n"/>
      <c r="D26" s="21" t="n"/>
      <c r="E26" s="25">
        <f>IF(OR($A26="",$B26="",Assumptions!$B$4=""),"",COUNTIFS(Assignments!$B$5:$B$104,$A26,Assignments!$E$5:$E$104,$B26,Assignments!$I$5:$I$104,"&lt;="&amp;Assumptions!$B$4,Assignments!$J$5:$J$104,"&gt;="&amp;Assumptions!$B$4,Assignments!$L$5:$L$104,Assumptions!$D$10)+COUNTIFS(Assignments!$B$5:$B$104,$A26,Assignments!$E$5:$E$104,$B26,Assignments!$I$5:$I$104,"&lt;="&amp;Assumptions!$B$4,Assignments!$J$5:$J$104,"",Assignments!$L$5:$L$104,Assumptions!$D$10))</f>
        <v/>
      </c>
      <c r="F26" s="17">
        <f>IF($B26="","",IF($D26=Assumptions!$F$11,Assumptions!$G$12,IF($E26&gt;0,Assumptions!$G$10,Assumptions!$G$11)))</f>
        <v/>
      </c>
      <c r="G26" s="23">
        <f>IF($B26="","",IF($D26="","CHECK SERVICE STATUS",IF($E26&gt;1,"CHECK MULTIPLE ASSIGNMENTS",IF(AND($D26=Assumptions!$F$11,$E26&gt;0),"CHECK SERVICE STATUS","Clear"))))</f>
        <v/>
      </c>
    </row>
    <row r="27" ht="24" customHeight="1">
      <c r="A27" s="19" t="n"/>
      <c r="B27" s="19" t="n"/>
      <c r="C27" s="19" t="n"/>
      <c r="D27" s="21" t="n"/>
      <c r="E27" s="24">
        <f>IF(OR($A27="",$B27="",Assumptions!$B$4=""),"",COUNTIFS(Assignments!$B$5:$B$104,$A27,Assignments!$E$5:$E$104,$B27,Assignments!$I$5:$I$104,"&lt;="&amp;Assumptions!$B$4,Assignments!$J$5:$J$104,"&gt;="&amp;Assumptions!$B$4,Assignments!$L$5:$L$104,Assumptions!$D$10)+COUNTIFS(Assignments!$B$5:$B$104,$A27,Assignments!$E$5:$E$104,$B27,Assignments!$I$5:$I$104,"&lt;="&amp;Assumptions!$B$4,Assignments!$J$5:$J$104,"",Assignments!$L$5:$L$104,Assumptions!$D$10))</f>
        <v/>
      </c>
      <c r="F27" s="14">
        <f>IF($B27="","",IF($D27=Assumptions!$F$11,Assumptions!$G$12,IF($E27&gt;0,Assumptions!$G$10,Assumptions!$G$11)))</f>
        <v/>
      </c>
      <c r="G27" s="22">
        <f>IF($B27="","",IF($D27="","CHECK SERVICE STATUS",IF($E27&gt;1,"CHECK MULTIPLE ASSIGNMENTS",IF(AND($D27=Assumptions!$F$11,$E27&gt;0),"CHECK SERVICE STATUS","Clear"))))</f>
        <v/>
      </c>
    </row>
    <row r="28" ht="24" customHeight="1">
      <c r="A28" s="19" t="n"/>
      <c r="B28" s="19" t="n"/>
      <c r="C28" s="19" t="n"/>
      <c r="D28" s="21" t="n"/>
      <c r="E28" s="25">
        <f>IF(OR($A28="",$B28="",Assumptions!$B$4=""),"",COUNTIFS(Assignments!$B$5:$B$104,$A28,Assignments!$E$5:$E$104,$B28,Assignments!$I$5:$I$104,"&lt;="&amp;Assumptions!$B$4,Assignments!$J$5:$J$104,"&gt;="&amp;Assumptions!$B$4,Assignments!$L$5:$L$104,Assumptions!$D$10)+COUNTIFS(Assignments!$B$5:$B$104,$A28,Assignments!$E$5:$E$104,$B28,Assignments!$I$5:$I$104,"&lt;="&amp;Assumptions!$B$4,Assignments!$J$5:$J$104,"",Assignments!$L$5:$L$104,Assumptions!$D$10))</f>
        <v/>
      </c>
      <c r="F28" s="17">
        <f>IF($B28="","",IF($D28=Assumptions!$F$11,Assumptions!$G$12,IF($E28&gt;0,Assumptions!$G$10,Assumptions!$G$11)))</f>
        <v/>
      </c>
      <c r="G28" s="23">
        <f>IF($B28="","",IF($D28="","CHECK SERVICE STATUS",IF($E28&gt;1,"CHECK MULTIPLE ASSIGNMENTS",IF(AND($D28=Assumptions!$F$11,$E28&gt;0),"CHECK SERVICE STATUS","Clear"))))</f>
        <v/>
      </c>
    </row>
    <row r="29" ht="24" customHeight="1">
      <c r="A29" s="19" t="n"/>
      <c r="B29" s="19" t="n"/>
      <c r="C29" s="19" t="n"/>
      <c r="D29" s="21" t="n"/>
      <c r="E29" s="24">
        <f>IF(OR($A29="",$B29="",Assumptions!$B$4=""),"",COUNTIFS(Assignments!$B$5:$B$104,$A29,Assignments!$E$5:$E$104,$B29,Assignments!$I$5:$I$104,"&lt;="&amp;Assumptions!$B$4,Assignments!$J$5:$J$104,"&gt;="&amp;Assumptions!$B$4,Assignments!$L$5:$L$104,Assumptions!$D$10)+COUNTIFS(Assignments!$B$5:$B$104,$A29,Assignments!$E$5:$E$104,$B29,Assignments!$I$5:$I$104,"&lt;="&amp;Assumptions!$B$4,Assignments!$J$5:$J$104,"",Assignments!$L$5:$L$104,Assumptions!$D$10))</f>
        <v/>
      </c>
      <c r="F29" s="14">
        <f>IF($B29="","",IF($D29=Assumptions!$F$11,Assumptions!$G$12,IF($E29&gt;0,Assumptions!$G$10,Assumptions!$G$11)))</f>
        <v/>
      </c>
      <c r="G29" s="22">
        <f>IF($B29="","",IF($D29="","CHECK SERVICE STATUS",IF($E29&gt;1,"CHECK MULTIPLE ASSIGNMENTS",IF(AND($D29=Assumptions!$F$11,$E29&gt;0),"CHECK SERVICE STATUS","Clear"))))</f>
        <v/>
      </c>
    </row>
    <row r="30" ht="24" customHeight="1">
      <c r="A30" s="19" t="n"/>
      <c r="B30" s="19" t="n"/>
      <c r="C30" s="19" t="n"/>
      <c r="D30" s="21" t="n"/>
      <c r="E30" s="25">
        <f>IF(OR($A30="",$B30="",Assumptions!$B$4=""),"",COUNTIFS(Assignments!$B$5:$B$104,$A30,Assignments!$E$5:$E$104,$B30,Assignments!$I$5:$I$104,"&lt;="&amp;Assumptions!$B$4,Assignments!$J$5:$J$104,"&gt;="&amp;Assumptions!$B$4,Assignments!$L$5:$L$104,Assumptions!$D$10)+COUNTIFS(Assignments!$B$5:$B$104,$A30,Assignments!$E$5:$E$104,$B30,Assignments!$I$5:$I$104,"&lt;="&amp;Assumptions!$B$4,Assignments!$J$5:$J$104,"",Assignments!$L$5:$L$104,Assumptions!$D$10))</f>
        <v/>
      </c>
      <c r="F30" s="17">
        <f>IF($B30="","",IF($D30=Assumptions!$F$11,Assumptions!$G$12,IF($E30&gt;0,Assumptions!$G$10,Assumptions!$G$11)))</f>
        <v/>
      </c>
      <c r="G30" s="23">
        <f>IF($B30="","",IF($D30="","CHECK SERVICE STATUS",IF($E30&gt;1,"CHECK MULTIPLE ASSIGNMENTS",IF(AND($D30=Assumptions!$F$11,$E30&gt;0),"CHECK SERVICE STATUS","Clear"))))</f>
        <v/>
      </c>
    </row>
    <row r="31" ht="24" customHeight="1">
      <c r="A31" s="19" t="n"/>
      <c r="B31" s="19" t="n"/>
      <c r="C31" s="19" t="n"/>
      <c r="D31" s="21" t="n"/>
      <c r="E31" s="24">
        <f>IF(OR($A31="",$B31="",Assumptions!$B$4=""),"",COUNTIFS(Assignments!$B$5:$B$104,$A31,Assignments!$E$5:$E$104,$B31,Assignments!$I$5:$I$104,"&lt;="&amp;Assumptions!$B$4,Assignments!$J$5:$J$104,"&gt;="&amp;Assumptions!$B$4,Assignments!$L$5:$L$104,Assumptions!$D$10)+COUNTIFS(Assignments!$B$5:$B$104,$A31,Assignments!$E$5:$E$104,$B31,Assignments!$I$5:$I$104,"&lt;="&amp;Assumptions!$B$4,Assignments!$J$5:$J$104,"",Assignments!$L$5:$L$104,Assumptions!$D$10))</f>
        <v/>
      </c>
      <c r="F31" s="14">
        <f>IF($B31="","",IF($D31=Assumptions!$F$11,Assumptions!$G$12,IF($E31&gt;0,Assumptions!$G$10,Assumptions!$G$11)))</f>
        <v/>
      </c>
      <c r="G31" s="22">
        <f>IF($B31="","",IF($D31="","CHECK SERVICE STATUS",IF($E31&gt;1,"CHECK MULTIPLE ASSIGNMENTS",IF(AND($D31=Assumptions!$F$11,$E31&gt;0),"CHECK SERVICE STATUS","Clear"))))</f>
        <v/>
      </c>
    </row>
    <row r="32" ht="24" customHeight="1">
      <c r="A32" s="19" t="n"/>
      <c r="B32" s="19" t="n"/>
      <c r="C32" s="19" t="n"/>
      <c r="D32" s="21" t="n"/>
      <c r="E32" s="25">
        <f>IF(OR($A32="",$B32="",Assumptions!$B$4=""),"",COUNTIFS(Assignments!$B$5:$B$104,$A32,Assignments!$E$5:$E$104,$B32,Assignments!$I$5:$I$104,"&lt;="&amp;Assumptions!$B$4,Assignments!$J$5:$J$104,"&gt;="&amp;Assumptions!$B$4,Assignments!$L$5:$L$104,Assumptions!$D$10)+COUNTIFS(Assignments!$B$5:$B$104,$A32,Assignments!$E$5:$E$104,$B32,Assignments!$I$5:$I$104,"&lt;="&amp;Assumptions!$B$4,Assignments!$J$5:$J$104,"",Assignments!$L$5:$L$104,Assumptions!$D$10))</f>
        <v/>
      </c>
      <c r="F32" s="17">
        <f>IF($B32="","",IF($D32=Assumptions!$F$11,Assumptions!$G$12,IF($E32&gt;0,Assumptions!$G$10,Assumptions!$G$11)))</f>
        <v/>
      </c>
      <c r="G32" s="23">
        <f>IF($B32="","",IF($D32="","CHECK SERVICE STATUS",IF($E32&gt;1,"CHECK MULTIPLE ASSIGNMENTS",IF(AND($D32=Assumptions!$F$11,$E32&gt;0),"CHECK SERVICE STATUS","Clear"))))</f>
        <v/>
      </c>
    </row>
    <row r="33" ht="24" customHeight="1">
      <c r="A33" s="19" t="n"/>
      <c r="B33" s="19" t="n"/>
      <c r="C33" s="19" t="n"/>
      <c r="D33" s="21" t="n"/>
      <c r="E33" s="24">
        <f>IF(OR($A33="",$B33="",Assumptions!$B$4=""),"",COUNTIFS(Assignments!$B$5:$B$104,$A33,Assignments!$E$5:$E$104,$B33,Assignments!$I$5:$I$104,"&lt;="&amp;Assumptions!$B$4,Assignments!$J$5:$J$104,"&gt;="&amp;Assumptions!$B$4,Assignments!$L$5:$L$104,Assumptions!$D$10)+COUNTIFS(Assignments!$B$5:$B$104,$A33,Assignments!$E$5:$E$104,$B33,Assignments!$I$5:$I$104,"&lt;="&amp;Assumptions!$B$4,Assignments!$J$5:$J$104,"",Assignments!$L$5:$L$104,Assumptions!$D$10))</f>
        <v/>
      </c>
      <c r="F33" s="14">
        <f>IF($B33="","",IF($D33=Assumptions!$F$11,Assumptions!$G$12,IF($E33&gt;0,Assumptions!$G$10,Assumptions!$G$11)))</f>
        <v/>
      </c>
      <c r="G33" s="22">
        <f>IF($B33="","",IF($D33="","CHECK SERVICE STATUS",IF($E33&gt;1,"CHECK MULTIPLE ASSIGNMENTS",IF(AND($D33=Assumptions!$F$11,$E33&gt;0),"CHECK SERVICE STATUS","Clear"))))</f>
        <v/>
      </c>
    </row>
    <row r="34" ht="24" customHeight="1">
      <c r="A34" s="19" t="n"/>
      <c r="B34" s="19" t="n"/>
      <c r="C34" s="19" t="n"/>
      <c r="D34" s="21" t="n"/>
      <c r="E34" s="25">
        <f>IF(OR($A34="",$B34="",Assumptions!$B$4=""),"",COUNTIFS(Assignments!$B$5:$B$104,$A34,Assignments!$E$5:$E$104,$B34,Assignments!$I$5:$I$104,"&lt;="&amp;Assumptions!$B$4,Assignments!$J$5:$J$104,"&gt;="&amp;Assumptions!$B$4,Assignments!$L$5:$L$104,Assumptions!$D$10)+COUNTIFS(Assignments!$B$5:$B$104,$A34,Assignments!$E$5:$E$104,$B34,Assignments!$I$5:$I$104,"&lt;="&amp;Assumptions!$B$4,Assignments!$J$5:$J$104,"",Assignments!$L$5:$L$104,Assumptions!$D$10))</f>
        <v/>
      </c>
      <c r="F34" s="17">
        <f>IF($B34="","",IF($D34=Assumptions!$F$11,Assumptions!$G$12,IF($E34&gt;0,Assumptions!$G$10,Assumptions!$G$11)))</f>
        <v/>
      </c>
      <c r="G34" s="23">
        <f>IF($B34="","",IF($D34="","CHECK SERVICE STATUS",IF($E34&gt;1,"CHECK MULTIPLE ASSIGNMENTS",IF(AND($D34=Assumptions!$F$11,$E34&gt;0),"CHECK SERVICE STATUS","Clear"))))</f>
        <v/>
      </c>
    </row>
    <row r="35" ht="24" customHeight="1">
      <c r="A35" s="19" t="n"/>
      <c r="B35" s="19" t="n"/>
      <c r="C35" s="19" t="n"/>
      <c r="D35" s="21" t="n"/>
      <c r="E35" s="24">
        <f>IF(OR($A35="",$B35="",Assumptions!$B$4=""),"",COUNTIFS(Assignments!$B$5:$B$104,$A35,Assignments!$E$5:$E$104,$B35,Assignments!$I$5:$I$104,"&lt;="&amp;Assumptions!$B$4,Assignments!$J$5:$J$104,"&gt;="&amp;Assumptions!$B$4,Assignments!$L$5:$L$104,Assumptions!$D$10)+COUNTIFS(Assignments!$B$5:$B$104,$A35,Assignments!$E$5:$E$104,$B35,Assignments!$I$5:$I$104,"&lt;="&amp;Assumptions!$B$4,Assignments!$J$5:$J$104,"",Assignments!$L$5:$L$104,Assumptions!$D$10))</f>
        <v/>
      </c>
      <c r="F35" s="14">
        <f>IF($B35="","",IF($D35=Assumptions!$F$11,Assumptions!$G$12,IF($E35&gt;0,Assumptions!$G$10,Assumptions!$G$11)))</f>
        <v/>
      </c>
      <c r="G35" s="22">
        <f>IF($B35="","",IF($D35="","CHECK SERVICE STATUS",IF($E35&gt;1,"CHECK MULTIPLE ASSIGNMENTS",IF(AND($D35=Assumptions!$F$11,$E35&gt;0),"CHECK SERVICE STATUS","Clear"))))</f>
        <v/>
      </c>
    </row>
    <row r="36" ht="24" customHeight="1">
      <c r="A36" s="19" t="n"/>
      <c r="B36" s="19" t="n"/>
      <c r="C36" s="19" t="n"/>
      <c r="D36" s="21" t="n"/>
      <c r="E36" s="25">
        <f>IF(OR($A36="",$B36="",Assumptions!$B$4=""),"",COUNTIFS(Assignments!$B$5:$B$104,$A36,Assignments!$E$5:$E$104,$B36,Assignments!$I$5:$I$104,"&lt;="&amp;Assumptions!$B$4,Assignments!$J$5:$J$104,"&gt;="&amp;Assumptions!$B$4,Assignments!$L$5:$L$104,Assumptions!$D$10)+COUNTIFS(Assignments!$B$5:$B$104,$A36,Assignments!$E$5:$E$104,$B36,Assignments!$I$5:$I$104,"&lt;="&amp;Assumptions!$B$4,Assignments!$J$5:$J$104,"",Assignments!$L$5:$L$104,Assumptions!$D$10))</f>
        <v/>
      </c>
      <c r="F36" s="17">
        <f>IF($B36="","",IF($D36=Assumptions!$F$11,Assumptions!$G$12,IF($E36&gt;0,Assumptions!$G$10,Assumptions!$G$11)))</f>
        <v/>
      </c>
      <c r="G36" s="23">
        <f>IF($B36="","",IF($D36="","CHECK SERVICE STATUS",IF($E36&gt;1,"CHECK MULTIPLE ASSIGNMENTS",IF(AND($D36=Assumptions!$F$11,$E36&gt;0),"CHECK SERVICE STATUS","Clear"))))</f>
        <v/>
      </c>
    </row>
    <row r="37" ht="24" customHeight="1">
      <c r="A37" s="19" t="n"/>
      <c r="B37" s="19" t="n"/>
      <c r="C37" s="19" t="n"/>
      <c r="D37" s="21" t="n"/>
      <c r="E37" s="24">
        <f>IF(OR($A37="",$B37="",Assumptions!$B$4=""),"",COUNTIFS(Assignments!$B$5:$B$104,$A37,Assignments!$E$5:$E$104,$B37,Assignments!$I$5:$I$104,"&lt;="&amp;Assumptions!$B$4,Assignments!$J$5:$J$104,"&gt;="&amp;Assumptions!$B$4,Assignments!$L$5:$L$104,Assumptions!$D$10)+COUNTIFS(Assignments!$B$5:$B$104,$A37,Assignments!$E$5:$E$104,$B37,Assignments!$I$5:$I$104,"&lt;="&amp;Assumptions!$B$4,Assignments!$J$5:$J$104,"",Assignments!$L$5:$L$104,Assumptions!$D$10))</f>
        <v/>
      </c>
      <c r="F37" s="14">
        <f>IF($B37="","",IF($D37=Assumptions!$F$11,Assumptions!$G$12,IF($E37&gt;0,Assumptions!$G$10,Assumptions!$G$11)))</f>
        <v/>
      </c>
      <c r="G37" s="22">
        <f>IF($B37="","",IF($D37="","CHECK SERVICE STATUS",IF($E37&gt;1,"CHECK MULTIPLE ASSIGNMENTS",IF(AND($D37=Assumptions!$F$11,$E37&gt;0),"CHECK SERVICE STATUS","Clear"))))</f>
        <v/>
      </c>
    </row>
    <row r="38" ht="24" customHeight="1">
      <c r="A38" s="19" t="n"/>
      <c r="B38" s="19" t="n"/>
      <c r="C38" s="19" t="n"/>
      <c r="D38" s="21" t="n"/>
      <c r="E38" s="25">
        <f>IF(OR($A38="",$B38="",Assumptions!$B$4=""),"",COUNTIFS(Assignments!$B$5:$B$104,$A38,Assignments!$E$5:$E$104,$B38,Assignments!$I$5:$I$104,"&lt;="&amp;Assumptions!$B$4,Assignments!$J$5:$J$104,"&gt;="&amp;Assumptions!$B$4,Assignments!$L$5:$L$104,Assumptions!$D$10)+COUNTIFS(Assignments!$B$5:$B$104,$A38,Assignments!$E$5:$E$104,$B38,Assignments!$I$5:$I$104,"&lt;="&amp;Assumptions!$B$4,Assignments!$J$5:$J$104,"",Assignments!$L$5:$L$104,Assumptions!$D$10))</f>
        <v/>
      </c>
      <c r="F38" s="17">
        <f>IF($B38="","",IF($D38=Assumptions!$F$11,Assumptions!$G$12,IF($E38&gt;0,Assumptions!$G$10,Assumptions!$G$11)))</f>
        <v/>
      </c>
      <c r="G38" s="23">
        <f>IF($B38="","",IF($D38="","CHECK SERVICE STATUS",IF($E38&gt;1,"CHECK MULTIPLE ASSIGNMENTS",IF(AND($D38=Assumptions!$F$11,$E38&gt;0),"CHECK SERVICE STATUS","Clear"))))</f>
        <v/>
      </c>
    </row>
    <row r="39" ht="24" customHeight="1">
      <c r="A39" s="19" t="n"/>
      <c r="B39" s="19" t="n"/>
      <c r="C39" s="19" t="n"/>
      <c r="D39" s="21" t="n"/>
      <c r="E39" s="24">
        <f>IF(OR($A39="",$B39="",Assumptions!$B$4=""),"",COUNTIFS(Assignments!$B$5:$B$104,$A39,Assignments!$E$5:$E$104,$B39,Assignments!$I$5:$I$104,"&lt;="&amp;Assumptions!$B$4,Assignments!$J$5:$J$104,"&gt;="&amp;Assumptions!$B$4,Assignments!$L$5:$L$104,Assumptions!$D$10)+COUNTIFS(Assignments!$B$5:$B$104,$A39,Assignments!$E$5:$E$104,$B39,Assignments!$I$5:$I$104,"&lt;="&amp;Assumptions!$B$4,Assignments!$J$5:$J$104,"",Assignments!$L$5:$L$104,Assumptions!$D$10))</f>
        <v/>
      </c>
      <c r="F39" s="14">
        <f>IF($B39="","",IF($D39=Assumptions!$F$11,Assumptions!$G$12,IF($E39&gt;0,Assumptions!$G$10,Assumptions!$G$11)))</f>
        <v/>
      </c>
      <c r="G39" s="22">
        <f>IF($B39="","",IF($D39="","CHECK SERVICE STATUS",IF($E39&gt;1,"CHECK MULTIPLE ASSIGNMENTS",IF(AND($D39=Assumptions!$F$11,$E39&gt;0),"CHECK SERVICE STATUS","Clear"))))</f>
        <v/>
      </c>
    </row>
    <row r="40" ht="24" customHeight="1">
      <c r="A40" s="19" t="n"/>
      <c r="B40" s="19" t="n"/>
      <c r="C40" s="19" t="n"/>
      <c r="D40" s="21" t="n"/>
      <c r="E40" s="25">
        <f>IF(OR($A40="",$B40="",Assumptions!$B$4=""),"",COUNTIFS(Assignments!$B$5:$B$104,$A40,Assignments!$E$5:$E$104,$B40,Assignments!$I$5:$I$104,"&lt;="&amp;Assumptions!$B$4,Assignments!$J$5:$J$104,"&gt;="&amp;Assumptions!$B$4,Assignments!$L$5:$L$104,Assumptions!$D$10)+COUNTIFS(Assignments!$B$5:$B$104,$A40,Assignments!$E$5:$E$104,$B40,Assignments!$I$5:$I$104,"&lt;="&amp;Assumptions!$B$4,Assignments!$J$5:$J$104,"",Assignments!$L$5:$L$104,Assumptions!$D$10))</f>
        <v/>
      </c>
      <c r="F40" s="17">
        <f>IF($B40="","",IF($D40=Assumptions!$F$11,Assumptions!$G$12,IF($E40&gt;0,Assumptions!$G$10,Assumptions!$G$11)))</f>
        <v/>
      </c>
      <c r="G40" s="23">
        <f>IF($B40="","",IF($D40="","CHECK SERVICE STATUS",IF($E40&gt;1,"CHECK MULTIPLE ASSIGNMENTS",IF(AND($D40=Assumptions!$F$11,$E40&gt;0),"CHECK SERVICE STATUS","Clear"))))</f>
        <v/>
      </c>
    </row>
    <row r="41" ht="24" customHeight="1">
      <c r="A41" s="19" t="n"/>
      <c r="B41" s="19" t="n"/>
      <c r="C41" s="19" t="n"/>
      <c r="D41" s="21" t="n"/>
      <c r="E41" s="24">
        <f>IF(OR($A41="",$B41="",Assumptions!$B$4=""),"",COUNTIFS(Assignments!$B$5:$B$104,$A41,Assignments!$E$5:$E$104,$B41,Assignments!$I$5:$I$104,"&lt;="&amp;Assumptions!$B$4,Assignments!$J$5:$J$104,"&gt;="&amp;Assumptions!$B$4,Assignments!$L$5:$L$104,Assumptions!$D$10)+COUNTIFS(Assignments!$B$5:$B$104,$A41,Assignments!$E$5:$E$104,$B41,Assignments!$I$5:$I$104,"&lt;="&amp;Assumptions!$B$4,Assignments!$J$5:$J$104,"",Assignments!$L$5:$L$104,Assumptions!$D$10))</f>
        <v/>
      </c>
      <c r="F41" s="14">
        <f>IF($B41="","",IF($D41=Assumptions!$F$11,Assumptions!$G$12,IF($E41&gt;0,Assumptions!$G$10,Assumptions!$G$11)))</f>
        <v/>
      </c>
      <c r="G41" s="22">
        <f>IF($B41="","",IF($D41="","CHECK SERVICE STATUS",IF($E41&gt;1,"CHECK MULTIPLE ASSIGNMENTS",IF(AND($D41=Assumptions!$F$11,$E41&gt;0),"CHECK SERVICE STATUS","Clear"))))</f>
        <v/>
      </c>
    </row>
    <row r="42" ht="24" customHeight="1">
      <c r="A42" s="19" t="n"/>
      <c r="B42" s="19" t="n"/>
      <c r="C42" s="19" t="n"/>
      <c r="D42" s="21" t="n"/>
      <c r="E42" s="25">
        <f>IF(OR($A42="",$B42="",Assumptions!$B$4=""),"",COUNTIFS(Assignments!$B$5:$B$104,$A42,Assignments!$E$5:$E$104,$B42,Assignments!$I$5:$I$104,"&lt;="&amp;Assumptions!$B$4,Assignments!$J$5:$J$104,"&gt;="&amp;Assumptions!$B$4,Assignments!$L$5:$L$104,Assumptions!$D$10)+COUNTIFS(Assignments!$B$5:$B$104,$A42,Assignments!$E$5:$E$104,$B42,Assignments!$I$5:$I$104,"&lt;="&amp;Assumptions!$B$4,Assignments!$J$5:$J$104,"",Assignments!$L$5:$L$104,Assumptions!$D$10))</f>
        <v/>
      </c>
      <c r="F42" s="17">
        <f>IF($B42="","",IF($D42=Assumptions!$F$11,Assumptions!$G$12,IF($E42&gt;0,Assumptions!$G$10,Assumptions!$G$11)))</f>
        <v/>
      </c>
      <c r="G42" s="23">
        <f>IF($B42="","",IF($D42="","CHECK SERVICE STATUS",IF($E42&gt;1,"CHECK MULTIPLE ASSIGNMENTS",IF(AND($D42=Assumptions!$F$11,$E42&gt;0),"CHECK SERVICE STATUS","Clear"))))</f>
        <v/>
      </c>
    </row>
    <row r="43" ht="24" customHeight="1">
      <c r="A43" s="19" t="n"/>
      <c r="B43" s="19" t="n"/>
      <c r="C43" s="19" t="n"/>
      <c r="D43" s="21" t="n"/>
      <c r="E43" s="24">
        <f>IF(OR($A43="",$B43="",Assumptions!$B$4=""),"",COUNTIFS(Assignments!$B$5:$B$104,$A43,Assignments!$E$5:$E$104,$B43,Assignments!$I$5:$I$104,"&lt;="&amp;Assumptions!$B$4,Assignments!$J$5:$J$104,"&gt;="&amp;Assumptions!$B$4,Assignments!$L$5:$L$104,Assumptions!$D$10)+COUNTIFS(Assignments!$B$5:$B$104,$A43,Assignments!$E$5:$E$104,$B43,Assignments!$I$5:$I$104,"&lt;="&amp;Assumptions!$B$4,Assignments!$J$5:$J$104,"",Assignments!$L$5:$L$104,Assumptions!$D$10))</f>
        <v/>
      </c>
      <c r="F43" s="14">
        <f>IF($B43="","",IF($D43=Assumptions!$F$11,Assumptions!$G$12,IF($E43&gt;0,Assumptions!$G$10,Assumptions!$G$11)))</f>
        <v/>
      </c>
      <c r="G43" s="22">
        <f>IF($B43="","",IF($D43="","CHECK SERVICE STATUS",IF($E43&gt;1,"CHECK MULTIPLE ASSIGNMENTS",IF(AND($D43=Assumptions!$F$11,$E43&gt;0),"CHECK SERVICE STATUS","Clear"))))</f>
        <v/>
      </c>
    </row>
    <row r="44" ht="24" customHeight="1">
      <c r="A44" s="19" t="n"/>
      <c r="B44" s="19" t="n"/>
      <c r="C44" s="19" t="n"/>
      <c r="D44" s="21" t="n"/>
      <c r="E44" s="25">
        <f>IF(OR($A44="",$B44="",Assumptions!$B$4=""),"",COUNTIFS(Assignments!$B$5:$B$104,$A44,Assignments!$E$5:$E$104,$B44,Assignments!$I$5:$I$104,"&lt;="&amp;Assumptions!$B$4,Assignments!$J$5:$J$104,"&gt;="&amp;Assumptions!$B$4,Assignments!$L$5:$L$104,Assumptions!$D$10)+COUNTIFS(Assignments!$B$5:$B$104,$A44,Assignments!$E$5:$E$104,$B44,Assignments!$I$5:$I$104,"&lt;="&amp;Assumptions!$B$4,Assignments!$J$5:$J$104,"",Assignments!$L$5:$L$104,Assumptions!$D$10))</f>
        <v/>
      </c>
      <c r="F44" s="17">
        <f>IF($B44="","",IF($D44=Assumptions!$F$11,Assumptions!$G$12,IF($E44&gt;0,Assumptions!$G$10,Assumptions!$G$11)))</f>
        <v/>
      </c>
      <c r="G44" s="23">
        <f>IF($B44="","",IF($D44="","CHECK SERVICE STATUS",IF($E44&gt;1,"CHECK MULTIPLE ASSIGNMENTS",IF(AND($D44=Assumptions!$F$11,$E44&gt;0),"CHECK SERVICE STATUS","Clear"))))</f>
        <v/>
      </c>
    </row>
    <row r="45" ht="24" customHeight="1">
      <c r="A45" s="19" t="n"/>
      <c r="B45" s="19" t="n"/>
      <c r="C45" s="19" t="n"/>
      <c r="D45" s="21" t="n"/>
      <c r="E45" s="24">
        <f>IF(OR($A45="",$B45="",Assumptions!$B$4=""),"",COUNTIFS(Assignments!$B$5:$B$104,$A45,Assignments!$E$5:$E$104,$B45,Assignments!$I$5:$I$104,"&lt;="&amp;Assumptions!$B$4,Assignments!$J$5:$J$104,"&gt;="&amp;Assumptions!$B$4,Assignments!$L$5:$L$104,Assumptions!$D$10)+COUNTIFS(Assignments!$B$5:$B$104,$A45,Assignments!$E$5:$E$104,$B45,Assignments!$I$5:$I$104,"&lt;="&amp;Assumptions!$B$4,Assignments!$J$5:$J$104,"",Assignments!$L$5:$L$104,Assumptions!$D$10))</f>
        <v/>
      </c>
      <c r="F45" s="14">
        <f>IF($B45="","",IF($D45=Assumptions!$F$11,Assumptions!$G$12,IF($E45&gt;0,Assumptions!$G$10,Assumptions!$G$11)))</f>
        <v/>
      </c>
      <c r="G45" s="22">
        <f>IF($B45="","",IF($D45="","CHECK SERVICE STATUS",IF($E45&gt;1,"CHECK MULTIPLE ASSIGNMENTS",IF(AND($D45=Assumptions!$F$11,$E45&gt;0),"CHECK SERVICE STATUS","Clear"))))</f>
        <v/>
      </c>
    </row>
    <row r="46" ht="24" customHeight="1">
      <c r="A46" s="19" t="n"/>
      <c r="B46" s="19" t="n"/>
      <c r="C46" s="19" t="n"/>
      <c r="D46" s="21" t="n"/>
      <c r="E46" s="25">
        <f>IF(OR($A46="",$B46="",Assumptions!$B$4=""),"",COUNTIFS(Assignments!$B$5:$B$104,$A46,Assignments!$E$5:$E$104,$B46,Assignments!$I$5:$I$104,"&lt;="&amp;Assumptions!$B$4,Assignments!$J$5:$J$104,"&gt;="&amp;Assumptions!$B$4,Assignments!$L$5:$L$104,Assumptions!$D$10)+COUNTIFS(Assignments!$B$5:$B$104,$A46,Assignments!$E$5:$E$104,$B46,Assignments!$I$5:$I$104,"&lt;="&amp;Assumptions!$B$4,Assignments!$J$5:$J$104,"",Assignments!$L$5:$L$104,Assumptions!$D$10))</f>
        <v/>
      </c>
      <c r="F46" s="17">
        <f>IF($B46="","",IF($D46=Assumptions!$F$11,Assumptions!$G$12,IF($E46&gt;0,Assumptions!$G$10,Assumptions!$G$11)))</f>
        <v/>
      </c>
      <c r="G46" s="23">
        <f>IF($B46="","",IF($D46="","CHECK SERVICE STATUS",IF($E46&gt;1,"CHECK MULTIPLE ASSIGNMENTS",IF(AND($D46=Assumptions!$F$11,$E46&gt;0),"CHECK SERVICE STATUS","Clear"))))</f>
        <v/>
      </c>
    </row>
    <row r="47" ht="24" customHeight="1">
      <c r="A47" s="19" t="n"/>
      <c r="B47" s="19" t="n"/>
      <c r="C47" s="19" t="n"/>
      <c r="D47" s="21" t="n"/>
      <c r="E47" s="24">
        <f>IF(OR($A47="",$B47="",Assumptions!$B$4=""),"",COUNTIFS(Assignments!$B$5:$B$104,$A47,Assignments!$E$5:$E$104,$B47,Assignments!$I$5:$I$104,"&lt;="&amp;Assumptions!$B$4,Assignments!$J$5:$J$104,"&gt;="&amp;Assumptions!$B$4,Assignments!$L$5:$L$104,Assumptions!$D$10)+COUNTIFS(Assignments!$B$5:$B$104,$A47,Assignments!$E$5:$E$104,$B47,Assignments!$I$5:$I$104,"&lt;="&amp;Assumptions!$B$4,Assignments!$J$5:$J$104,"",Assignments!$L$5:$L$104,Assumptions!$D$10))</f>
        <v/>
      </c>
      <c r="F47" s="14">
        <f>IF($B47="","",IF($D47=Assumptions!$F$11,Assumptions!$G$12,IF($E47&gt;0,Assumptions!$G$10,Assumptions!$G$11)))</f>
        <v/>
      </c>
      <c r="G47" s="22">
        <f>IF($B47="","",IF($D47="","CHECK SERVICE STATUS",IF($E47&gt;1,"CHECK MULTIPLE ASSIGNMENTS",IF(AND($D47=Assumptions!$F$11,$E47&gt;0),"CHECK SERVICE STATUS","Clear"))))</f>
        <v/>
      </c>
    </row>
    <row r="48" ht="24" customHeight="1">
      <c r="A48" s="19" t="n"/>
      <c r="B48" s="19" t="n"/>
      <c r="C48" s="19" t="n"/>
      <c r="D48" s="21" t="n"/>
      <c r="E48" s="25">
        <f>IF(OR($A48="",$B48="",Assumptions!$B$4=""),"",COUNTIFS(Assignments!$B$5:$B$104,$A48,Assignments!$E$5:$E$104,$B48,Assignments!$I$5:$I$104,"&lt;="&amp;Assumptions!$B$4,Assignments!$J$5:$J$104,"&gt;="&amp;Assumptions!$B$4,Assignments!$L$5:$L$104,Assumptions!$D$10)+COUNTIFS(Assignments!$B$5:$B$104,$A48,Assignments!$E$5:$E$104,$B48,Assignments!$I$5:$I$104,"&lt;="&amp;Assumptions!$B$4,Assignments!$J$5:$J$104,"",Assignments!$L$5:$L$104,Assumptions!$D$10))</f>
        <v/>
      </c>
      <c r="F48" s="17">
        <f>IF($B48="","",IF($D48=Assumptions!$F$11,Assumptions!$G$12,IF($E48&gt;0,Assumptions!$G$10,Assumptions!$G$11)))</f>
        <v/>
      </c>
      <c r="G48" s="23">
        <f>IF($B48="","",IF($D48="","CHECK SERVICE STATUS",IF($E48&gt;1,"CHECK MULTIPLE ASSIGNMENTS",IF(AND($D48=Assumptions!$F$11,$E48&gt;0),"CHECK SERVICE STATUS","Clear"))))</f>
        <v/>
      </c>
    </row>
    <row r="49" ht="24" customHeight="1">
      <c r="A49" s="19" t="n"/>
      <c r="B49" s="19" t="n"/>
      <c r="C49" s="19" t="n"/>
      <c r="D49" s="21" t="n"/>
      <c r="E49" s="24">
        <f>IF(OR($A49="",$B49="",Assumptions!$B$4=""),"",COUNTIFS(Assignments!$B$5:$B$104,$A49,Assignments!$E$5:$E$104,$B49,Assignments!$I$5:$I$104,"&lt;="&amp;Assumptions!$B$4,Assignments!$J$5:$J$104,"&gt;="&amp;Assumptions!$B$4,Assignments!$L$5:$L$104,Assumptions!$D$10)+COUNTIFS(Assignments!$B$5:$B$104,$A49,Assignments!$E$5:$E$104,$B49,Assignments!$I$5:$I$104,"&lt;="&amp;Assumptions!$B$4,Assignments!$J$5:$J$104,"",Assignments!$L$5:$L$104,Assumptions!$D$10))</f>
        <v/>
      </c>
      <c r="F49" s="14">
        <f>IF($B49="","",IF($D49=Assumptions!$F$11,Assumptions!$G$12,IF($E49&gt;0,Assumptions!$G$10,Assumptions!$G$11)))</f>
        <v/>
      </c>
      <c r="G49" s="22">
        <f>IF($B49="","",IF($D49="","CHECK SERVICE STATUS",IF($E49&gt;1,"CHECK MULTIPLE ASSIGNMENTS",IF(AND($D49=Assumptions!$F$11,$E49&gt;0),"CHECK SERVICE STATUS","Clear"))))</f>
        <v/>
      </c>
    </row>
    <row r="50" ht="24" customHeight="1">
      <c r="A50" s="19" t="n"/>
      <c r="B50" s="19" t="n"/>
      <c r="C50" s="19" t="n"/>
      <c r="D50" s="21" t="n"/>
      <c r="E50" s="25">
        <f>IF(OR($A50="",$B50="",Assumptions!$B$4=""),"",COUNTIFS(Assignments!$B$5:$B$104,$A50,Assignments!$E$5:$E$104,$B50,Assignments!$I$5:$I$104,"&lt;="&amp;Assumptions!$B$4,Assignments!$J$5:$J$104,"&gt;="&amp;Assumptions!$B$4,Assignments!$L$5:$L$104,Assumptions!$D$10)+COUNTIFS(Assignments!$B$5:$B$104,$A50,Assignments!$E$5:$E$104,$B50,Assignments!$I$5:$I$104,"&lt;="&amp;Assumptions!$B$4,Assignments!$J$5:$J$104,"",Assignments!$L$5:$L$104,Assumptions!$D$10))</f>
        <v/>
      </c>
      <c r="F50" s="17">
        <f>IF($B50="","",IF($D50=Assumptions!$F$11,Assumptions!$G$12,IF($E50&gt;0,Assumptions!$G$10,Assumptions!$G$11)))</f>
        <v/>
      </c>
      <c r="G50" s="23">
        <f>IF($B50="","",IF($D50="","CHECK SERVICE STATUS",IF($E50&gt;1,"CHECK MULTIPLE ASSIGNMENTS",IF(AND($D50=Assumptions!$F$11,$E50&gt;0),"CHECK SERVICE STATUS","Clear"))))</f>
        <v/>
      </c>
    </row>
    <row r="51" ht="24" customHeight="1">
      <c r="A51" s="19" t="n"/>
      <c r="B51" s="19" t="n"/>
      <c r="C51" s="19" t="n"/>
      <c r="D51" s="21" t="n"/>
      <c r="E51" s="24">
        <f>IF(OR($A51="",$B51="",Assumptions!$B$4=""),"",COUNTIFS(Assignments!$B$5:$B$104,$A51,Assignments!$E$5:$E$104,$B51,Assignments!$I$5:$I$104,"&lt;="&amp;Assumptions!$B$4,Assignments!$J$5:$J$104,"&gt;="&amp;Assumptions!$B$4,Assignments!$L$5:$L$104,Assumptions!$D$10)+COUNTIFS(Assignments!$B$5:$B$104,$A51,Assignments!$E$5:$E$104,$B51,Assignments!$I$5:$I$104,"&lt;="&amp;Assumptions!$B$4,Assignments!$J$5:$J$104,"",Assignments!$L$5:$L$104,Assumptions!$D$10))</f>
        <v/>
      </c>
      <c r="F51" s="14">
        <f>IF($B51="","",IF($D51=Assumptions!$F$11,Assumptions!$G$12,IF($E51&gt;0,Assumptions!$G$10,Assumptions!$G$11)))</f>
        <v/>
      </c>
      <c r="G51" s="22">
        <f>IF($B51="","",IF($D51="","CHECK SERVICE STATUS",IF($E51&gt;1,"CHECK MULTIPLE ASSIGNMENTS",IF(AND($D51=Assumptions!$F$11,$E51&gt;0),"CHECK SERVICE STATUS","Clear"))))</f>
        <v/>
      </c>
    </row>
    <row r="52" ht="24" customHeight="1">
      <c r="A52" s="19" t="n"/>
      <c r="B52" s="19" t="n"/>
      <c r="C52" s="19" t="n"/>
      <c r="D52" s="21" t="n"/>
      <c r="E52" s="25">
        <f>IF(OR($A52="",$B52="",Assumptions!$B$4=""),"",COUNTIFS(Assignments!$B$5:$B$104,$A52,Assignments!$E$5:$E$104,$B52,Assignments!$I$5:$I$104,"&lt;="&amp;Assumptions!$B$4,Assignments!$J$5:$J$104,"&gt;="&amp;Assumptions!$B$4,Assignments!$L$5:$L$104,Assumptions!$D$10)+COUNTIFS(Assignments!$B$5:$B$104,$A52,Assignments!$E$5:$E$104,$B52,Assignments!$I$5:$I$104,"&lt;="&amp;Assumptions!$B$4,Assignments!$J$5:$J$104,"",Assignments!$L$5:$L$104,Assumptions!$D$10))</f>
        <v/>
      </c>
      <c r="F52" s="17">
        <f>IF($B52="","",IF($D52=Assumptions!$F$11,Assumptions!$G$12,IF($E52&gt;0,Assumptions!$G$10,Assumptions!$G$11)))</f>
        <v/>
      </c>
      <c r="G52" s="23">
        <f>IF($B52="","",IF($D52="","CHECK SERVICE STATUS",IF($E52&gt;1,"CHECK MULTIPLE ASSIGNMENTS",IF(AND($D52=Assumptions!$F$11,$E52&gt;0),"CHECK SERVICE STATUS","Clear"))))</f>
        <v/>
      </c>
    </row>
    <row r="53" ht="24" customHeight="1">
      <c r="A53" s="19" t="n"/>
      <c r="B53" s="19" t="n"/>
      <c r="C53" s="19" t="n"/>
      <c r="D53" s="21" t="n"/>
      <c r="E53" s="24">
        <f>IF(OR($A53="",$B53="",Assumptions!$B$4=""),"",COUNTIFS(Assignments!$B$5:$B$104,$A53,Assignments!$E$5:$E$104,$B53,Assignments!$I$5:$I$104,"&lt;="&amp;Assumptions!$B$4,Assignments!$J$5:$J$104,"&gt;="&amp;Assumptions!$B$4,Assignments!$L$5:$L$104,Assumptions!$D$10)+COUNTIFS(Assignments!$B$5:$B$104,$A53,Assignments!$E$5:$E$104,$B53,Assignments!$I$5:$I$104,"&lt;="&amp;Assumptions!$B$4,Assignments!$J$5:$J$104,"",Assignments!$L$5:$L$104,Assumptions!$D$10))</f>
        <v/>
      </c>
      <c r="F53" s="14">
        <f>IF($B53="","",IF($D53=Assumptions!$F$11,Assumptions!$G$12,IF($E53&gt;0,Assumptions!$G$10,Assumptions!$G$11)))</f>
        <v/>
      </c>
      <c r="G53" s="22">
        <f>IF($B53="","",IF($D53="","CHECK SERVICE STATUS",IF($E53&gt;1,"CHECK MULTIPLE ASSIGNMENTS",IF(AND($D53=Assumptions!$F$11,$E53&gt;0),"CHECK SERVICE STATUS","Clear"))))</f>
        <v/>
      </c>
    </row>
    <row r="54" ht="24" customHeight="1">
      <c r="A54" s="19" t="n"/>
      <c r="B54" s="19" t="n"/>
      <c r="C54" s="19" t="n"/>
      <c r="D54" s="21" t="n"/>
      <c r="E54" s="25">
        <f>IF(OR($A54="",$B54="",Assumptions!$B$4=""),"",COUNTIFS(Assignments!$B$5:$B$104,$A54,Assignments!$E$5:$E$104,$B54,Assignments!$I$5:$I$104,"&lt;="&amp;Assumptions!$B$4,Assignments!$J$5:$J$104,"&gt;="&amp;Assumptions!$B$4,Assignments!$L$5:$L$104,Assumptions!$D$10)+COUNTIFS(Assignments!$B$5:$B$104,$A54,Assignments!$E$5:$E$104,$B54,Assignments!$I$5:$I$104,"&lt;="&amp;Assumptions!$B$4,Assignments!$J$5:$J$104,"",Assignments!$L$5:$L$104,Assumptions!$D$10))</f>
        <v/>
      </c>
      <c r="F54" s="17">
        <f>IF($B54="","",IF($D54=Assumptions!$F$11,Assumptions!$G$12,IF($E54&gt;0,Assumptions!$G$10,Assumptions!$G$11)))</f>
        <v/>
      </c>
      <c r="G54" s="23">
        <f>IF($B54="","",IF($D54="","CHECK SERVICE STATUS",IF($E54&gt;1,"CHECK MULTIPLE ASSIGNMENTS",IF(AND($D54=Assumptions!$F$11,$E54&gt;0),"CHECK SERVICE STATUS","Clear"))))</f>
        <v/>
      </c>
    </row>
    <row r="55" ht="24" customHeight="1">
      <c r="A55" s="19" t="n"/>
      <c r="B55" s="19" t="n"/>
      <c r="C55" s="19" t="n"/>
      <c r="D55" s="21" t="n"/>
      <c r="E55" s="24">
        <f>IF(OR($A55="",$B55="",Assumptions!$B$4=""),"",COUNTIFS(Assignments!$B$5:$B$104,$A55,Assignments!$E$5:$E$104,$B55,Assignments!$I$5:$I$104,"&lt;="&amp;Assumptions!$B$4,Assignments!$J$5:$J$104,"&gt;="&amp;Assumptions!$B$4,Assignments!$L$5:$L$104,Assumptions!$D$10)+COUNTIFS(Assignments!$B$5:$B$104,$A55,Assignments!$E$5:$E$104,$B55,Assignments!$I$5:$I$104,"&lt;="&amp;Assumptions!$B$4,Assignments!$J$5:$J$104,"",Assignments!$L$5:$L$104,Assumptions!$D$10))</f>
        <v/>
      </c>
      <c r="F55" s="14">
        <f>IF($B55="","",IF($D55=Assumptions!$F$11,Assumptions!$G$12,IF($E55&gt;0,Assumptions!$G$10,Assumptions!$G$11)))</f>
        <v/>
      </c>
      <c r="G55" s="22">
        <f>IF($B55="","",IF($D55="","CHECK SERVICE STATUS",IF($E55&gt;1,"CHECK MULTIPLE ASSIGNMENTS",IF(AND($D55=Assumptions!$F$11,$E55&gt;0),"CHECK SERVICE STATUS","Clear"))))</f>
        <v/>
      </c>
    </row>
    <row r="56" ht="24" customHeight="1">
      <c r="A56" s="19" t="n"/>
      <c r="B56" s="19" t="n"/>
      <c r="C56" s="19" t="n"/>
      <c r="D56" s="21" t="n"/>
      <c r="E56" s="25">
        <f>IF(OR($A56="",$B56="",Assumptions!$B$4=""),"",COUNTIFS(Assignments!$B$5:$B$104,$A56,Assignments!$E$5:$E$104,$B56,Assignments!$I$5:$I$104,"&lt;="&amp;Assumptions!$B$4,Assignments!$J$5:$J$104,"&gt;="&amp;Assumptions!$B$4,Assignments!$L$5:$L$104,Assumptions!$D$10)+COUNTIFS(Assignments!$B$5:$B$104,$A56,Assignments!$E$5:$E$104,$B56,Assignments!$I$5:$I$104,"&lt;="&amp;Assumptions!$B$4,Assignments!$J$5:$J$104,"",Assignments!$L$5:$L$104,Assumptions!$D$10))</f>
        <v/>
      </c>
      <c r="F56" s="17">
        <f>IF($B56="","",IF($D56=Assumptions!$F$11,Assumptions!$G$12,IF($E56&gt;0,Assumptions!$G$10,Assumptions!$G$11)))</f>
        <v/>
      </c>
      <c r="G56" s="23">
        <f>IF($B56="","",IF($D56="","CHECK SERVICE STATUS",IF($E56&gt;1,"CHECK MULTIPLE ASSIGNMENTS",IF(AND($D56=Assumptions!$F$11,$E56&gt;0),"CHECK SERVICE STATUS","Clear"))))</f>
        <v/>
      </c>
    </row>
    <row r="57" ht="24" customHeight="1">
      <c r="A57" s="19" t="n"/>
      <c r="B57" s="19" t="n"/>
      <c r="C57" s="19" t="n"/>
      <c r="D57" s="21" t="n"/>
      <c r="E57" s="24">
        <f>IF(OR($A57="",$B57="",Assumptions!$B$4=""),"",COUNTIFS(Assignments!$B$5:$B$104,$A57,Assignments!$E$5:$E$104,$B57,Assignments!$I$5:$I$104,"&lt;="&amp;Assumptions!$B$4,Assignments!$J$5:$J$104,"&gt;="&amp;Assumptions!$B$4,Assignments!$L$5:$L$104,Assumptions!$D$10)+COUNTIFS(Assignments!$B$5:$B$104,$A57,Assignments!$E$5:$E$104,$B57,Assignments!$I$5:$I$104,"&lt;="&amp;Assumptions!$B$4,Assignments!$J$5:$J$104,"",Assignments!$L$5:$L$104,Assumptions!$D$10))</f>
        <v/>
      </c>
      <c r="F57" s="14">
        <f>IF($B57="","",IF($D57=Assumptions!$F$11,Assumptions!$G$12,IF($E57&gt;0,Assumptions!$G$10,Assumptions!$G$11)))</f>
        <v/>
      </c>
      <c r="G57" s="22">
        <f>IF($B57="","",IF($D57="","CHECK SERVICE STATUS",IF($E57&gt;1,"CHECK MULTIPLE ASSIGNMENTS",IF(AND($D57=Assumptions!$F$11,$E57&gt;0),"CHECK SERVICE STATUS","Clear"))))</f>
        <v/>
      </c>
    </row>
    <row r="58" ht="24" customHeight="1">
      <c r="A58" s="19" t="n"/>
      <c r="B58" s="19" t="n"/>
      <c r="C58" s="19" t="n"/>
      <c r="D58" s="21" t="n"/>
      <c r="E58" s="25">
        <f>IF(OR($A58="",$B58="",Assumptions!$B$4=""),"",COUNTIFS(Assignments!$B$5:$B$104,$A58,Assignments!$E$5:$E$104,$B58,Assignments!$I$5:$I$104,"&lt;="&amp;Assumptions!$B$4,Assignments!$J$5:$J$104,"&gt;="&amp;Assumptions!$B$4,Assignments!$L$5:$L$104,Assumptions!$D$10)+COUNTIFS(Assignments!$B$5:$B$104,$A58,Assignments!$E$5:$E$104,$B58,Assignments!$I$5:$I$104,"&lt;="&amp;Assumptions!$B$4,Assignments!$J$5:$J$104,"",Assignments!$L$5:$L$104,Assumptions!$D$10))</f>
        <v/>
      </c>
      <c r="F58" s="17">
        <f>IF($B58="","",IF($D58=Assumptions!$F$11,Assumptions!$G$12,IF($E58&gt;0,Assumptions!$G$10,Assumptions!$G$11)))</f>
        <v/>
      </c>
      <c r="G58" s="23">
        <f>IF($B58="","",IF($D58="","CHECK SERVICE STATUS",IF($E58&gt;1,"CHECK MULTIPLE ASSIGNMENTS",IF(AND($D58=Assumptions!$F$11,$E58&gt;0),"CHECK SERVICE STATUS","Clear"))))</f>
        <v/>
      </c>
    </row>
    <row r="59" ht="24" customHeight="1">
      <c r="A59" s="19" t="n"/>
      <c r="B59" s="19" t="n"/>
      <c r="C59" s="19" t="n"/>
      <c r="D59" s="21" t="n"/>
      <c r="E59" s="24">
        <f>IF(OR($A59="",$B59="",Assumptions!$B$4=""),"",COUNTIFS(Assignments!$B$5:$B$104,$A59,Assignments!$E$5:$E$104,$B59,Assignments!$I$5:$I$104,"&lt;="&amp;Assumptions!$B$4,Assignments!$J$5:$J$104,"&gt;="&amp;Assumptions!$B$4,Assignments!$L$5:$L$104,Assumptions!$D$10)+COUNTIFS(Assignments!$B$5:$B$104,$A59,Assignments!$E$5:$E$104,$B59,Assignments!$I$5:$I$104,"&lt;="&amp;Assumptions!$B$4,Assignments!$J$5:$J$104,"",Assignments!$L$5:$L$104,Assumptions!$D$10))</f>
        <v/>
      </c>
      <c r="F59" s="14">
        <f>IF($B59="","",IF($D59=Assumptions!$F$11,Assumptions!$G$12,IF($E59&gt;0,Assumptions!$G$10,Assumptions!$G$11)))</f>
        <v/>
      </c>
      <c r="G59" s="22">
        <f>IF($B59="","",IF($D59="","CHECK SERVICE STATUS",IF($E59&gt;1,"CHECK MULTIPLE ASSIGNMENTS",IF(AND($D59=Assumptions!$F$11,$E59&gt;0),"CHECK SERVICE STATUS","Clear"))))</f>
        <v/>
      </c>
    </row>
    <row r="60" ht="24" customHeight="1">
      <c r="A60" s="19" t="n"/>
      <c r="B60" s="19" t="n"/>
      <c r="C60" s="19" t="n"/>
      <c r="D60" s="21" t="n"/>
      <c r="E60" s="25">
        <f>IF(OR($A60="",$B60="",Assumptions!$B$4=""),"",COUNTIFS(Assignments!$B$5:$B$104,$A60,Assignments!$E$5:$E$104,$B60,Assignments!$I$5:$I$104,"&lt;="&amp;Assumptions!$B$4,Assignments!$J$5:$J$104,"&gt;="&amp;Assumptions!$B$4,Assignments!$L$5:$L$104,Assumptions!$D$10)+COUNTIFS(Assignments!$B$5:$B$104,$A60,Assignments!$E$5:$E$104,$B60,Assignments!$I$5:$I$104,"&lt;="&amp;Assumptions!$B$4,Assignments!$J$5:$J$104,"",Assignments!$L$5:$L$104,Assumptions!$D$10))</f>
        <v/>
      </c>
      <c r="F60" s="17">
        <f>IF($B60="","",IF($D60=Assumptions!$F$11,Assumptions!$G$12,IF($E60&gt;0,Assumptions!$G$10,Assumptions!$G$11)))</f>
        <v/>
      </c>
      <c r="G60" s="23">
        <f>IF($B60="","",IF($D60="","CHECK SERVICE STATUS",IF($E60&gt;1,"CHECK MULTIPLE ASSIGNMENTS",IF(AND($D60=Assumptions!$F$11,$E60&gt;0),"CHECK SERVICE STATUS","Clear"))))</f>
        <v/>
      </c>
    </row>
    <row r="61" ht="24" customHeight="1">
      <c r="A61" s="19" t="n"/>
      <c r="B61" s="19" t="n"/>
      <c r="C61" s="19" t="n"/>
      <c r="D61" s="21" t="n"/>
      <c r="E61" s="24">
        <f>IF(OR($A61="",$B61="",Assumptions!$B$4=""),"",COUNTIFS(Assignments!$B$5:$B$104,$A61,Assignments!$E$5:$E$104,$B61,Assignments!$I$5:$I$104,"&lt;="&amp;Assumptions!$B$4,Assignments!$J$5:$J$104,"&gt;="&amp;Assumptions!$B$4,Assignments!$L$5:$L$104,Assumptions!$D$10)+COUNTIFS(Assignments!$B$5:$B$104,$A61,Assignments!$E$5:$E$104,$B61,Assignments!$I$5:$I$104,"&lt;="&amp;Assumptions!$B$4,Assignments!$J$5:$J$104,"",Assignments!$L$5:$L$104,Assumptions!$D$10))</f>
        <v/>
      </c>
      <c r="F61" s="14">
        <f>IF($B61="","",IF($D61=Assumptions!$F$11,Assumptions!$G$12,IF($E61&gt;0,Assumptions!$G$10,Assumptions!$G$11)))</f>
        <v/>
      </c>
      <c r="G61" s="22">
        <f>IF($B61="","",IF($D61="","CHECK SERVICE STATUS",IF($E61&gt;1,"CHECK MULTIPLE ASSIGNMENTS",IF(AND($D61=Assumptions!$F$11,$E61&gt;0),"CHECK SERVICE STATUS","Clear"))))</f>
        <v/>
      </c>
    </row>
    <row r="62" ht="24" customHeight="1">
      <c r="A62" s="19" t="n"/>
      <c r="B62" s="19" t="n"/>
      <c r="C62" s="19" t="n"/>
      <c r="D62" s="21" t="n"/>
      <c r="E62" s="25">
        <f>IF(OR($A62="",$B62="",Assumptions!$B$4=""),"",COUNTIFS(Assignments!$B$5:$B$104,$A62,Assignments!$E$5:$E$104,$B62,Assignments!$I$5:$I$104,"&lt;="&amp;Assumptions!$B$4,Assignments!$J$5:$J$104,"&gt;="&amp;Assumptions!$B$4,Assignments!$L$5:$L$104,Assumptions!$D$10)+COUNTIFS(Assignments!$B$5:$B$104,$A62,Assignments!$E$5:$E$104,$B62,Assignments!$I$5:$I$104,"&lt;="&amp;Assumptions!$B$4,Assignments!$J$5:$J$104,"",Assignments!$L$5:$L$104,Assumptions!$D$10))</f>
        <v/>
      </c>
      <c r="F62" s="17">
        <f>IF($B62="","",IF($D62=Assumptions!$F$11,Assumptions!$G$12,IF($E62&gt;0,Assumptions!$G$10,Assumptions!$G$11)))</f>
        <v/>
      </c>
      <c r="G62" s="23">
        <f>IF($B62="","",IF($D62="","CHECK SERVICE STATUS",IF($E62&gt;1,"CHECK MULTIPLE ASSIGNMENTS",IF(AND($D62=Assumptions!$F$11,$E62&gt;0),"CHECK SERVICE STATUS","Clear"))))</f>
        <v/>
      </c>
    </row>
    <row r="63" ht="24" customHeight="1">
      <c r="A63" s="19" t="n"/>
      <c r="B63" s="19" t="n"/>
      <c r="C63" s="19" t="n"/>
      <c r="D63" s="21" t="n"/>
      <c r="E63" s="24">
        <f>IF(OR($A63="",$B63="",Assumptions!$B$4=""),"",COUNTIFS(Assignments!$B$5:$B$104,$A63,Assignments!$E$5:$E$104,$B63,Assignments!$I$5:$I$104,"&lt;="&amp;Assumptions!$B$4,Assignments!$J$5:$J$104,"&gt;="&amp;Assumptions!$B$4,Assignments!$L$5:$L$104,Assumptions!$D$10)+COUNTIFS(Assignments!$B$5:$B$104,$A63,Assignments!$E$5:$E$104,$B63,Assignments!$I$5:$I$104,"&lt;="&amp;Assumptions!$B$4,Assignments!$J$5:$J$104,"",Assignments!$L$5:$L$104,Assumptions!$D$10))</f>
        <v/>
      </c>
      <c r="F63" s="14">
        <f>IF($B63="","",IF($D63=Assumptions!$F$11,Assumptions!$G$12,IF($E63&gt;0,Assumptions!$G$10,Assumptions!$G$11)))</f>
        <v/>
      </c>
      <c r="G63" s="22">
        <f>IF($B63="","",IF($D63="","CHECK SERVICE STATUS",IF($E63&gt;1,"CHECK MULTIPLE ASSIGNMENTS",IF(AND($D63=Assumptions!$F$11,$E63&gt;0),"CHECK SERVICE STATUS","Clear"))))</f>
        <v/>
      </c>
    </row>
    <row r="64" ht="24" customHeight="1">
      <c r="A64" s="19" t="n"/>
      <c r="B64" s="19" t="n"/>
      <c r="C64" s="19" t="n"/>
      <c r="D64" s="21" t="n"/>
      <c r="E64" s="25">
        <f>IF(OR($A64="",$B64="",Assumptions!$B$4=""),"",COUNTIFS(Assignments!$B$5:$B$104,$A64,Assignments!$E$5:$E$104,$B64,Assignments!$I$5:$I$104,"&lt;="&amp;Assumptions!$B$4,Assignments!$J$5:$J$104,"&gt;="&amp;Assumptions!$B$4,Assignments!$L$5:$L$104,Assumptions!$D$10)+COUNTIFS(Assignments!$B$5:$B$104,$A64,Assignments!$E$5:$E$104,$B64,Assignments!$I$5:$I$104,"&lt;="&amp;Assumptions!$B$4,Assignments!$J$5:$J$104,"",Assignments!$L$5:$L$104,Assumptions!$D$10))</f>
        <v/>
      </c>
      <c r="F64" s="17">
        <f>IF($B64="","",IF($D64=Assumptions!$F$11,Assumptions!$G$12,IF($E64&gt;0,Assumptions!$G$10,Assumptions!$G$11)))</f>
        <v/>
      </c>
      <c r="G64" s="23">
        <f>IF($B64="","",IF($D64="","CHECK SERVICE STATUS",IF($E64&gt;1,"CHECK MULTIPLE ASSIGNMENTS",IF(AND($D64=Assumptions!$F$11,$E64&gt;0),"CHECK SERVICE STATUS","Clear"))))</f>
        <v/>
      </c>
    </row>
    <row r="65" ht="24" customHeight="1">
      <c r="A65" s="19" t="n"/>
      <c r="B65" s="19" t="n"/>
      <c r="C65" s="19" t="n"/>
      <c r="D65" s="21" t="n"/>
      <c r="E65" s="24">
        <f>IF(OR($A65="",$B65="",Assumptions!$B$4=""),"",COUNTIFS(Assignments!$B$5:$B$104,$A65,Assignments!$E$5:$E$104,$B65,Assignments!$I$5:$I$104,"&lt;="&amp;Assumptions!$B$4,Assignments!$J$5:$J$104,"&gt;="&amp;Assumptions!$B$4,Assignments!$L$5:$L$104,Assumptions!$D$10)+COUNTIFS(Assignments!$B$5:$B$104,$A65,Assignments!$E$5:$E$104,$B65,Assignments!$I$5:$I$104,"&lt;="&amp;Assumptions!$B$4,Assignments!$J$5:$J$104,"",Assignments!$L$5:$L$104,Assumptions!$D$10))</f>
        <v/>
      </c>
      <c r="F65" s="14">
        <f>IF($B65="","",IF($D65=Assumptions!$F$11,Assumptions!$G$12,IF($E65&gt;0,Assumptions!$G$10,Assumptions!$G$11)))</f>
        <v/>
      </c>
      <c r="G65" s="22">
        <f>IF($B65="","",IF($D65="","CHECK SERVICE STATUS",IF($E65&gt;1,"CHECK MULTIPLE ASSIGNMENTS",IF(AND($D65=Assumptions!$F$11,$E65&gt;0),"CHECK SERVICE STATUS","Clear"))))</f>
        <v/>
      </c>
    </row>
    <row r="66" ht="24" customHeight="1">
      <c r="A66" s="19" t="n"/>
      <c r="B66" s="19" t="n"/>
      <c r="C66" s="19" t="n"/>
      <c r="D66" s="21" t="n"/>
      <c r="E66" s="25">
        <f>IF(OR($A66="",$B66="",Assumptions!$B$4=""),"",COUNTIFS(Assignments!$B$5:$B$104,$A66,Assignments!$E$5:$E$104,$B66,Assignments!$I$5:$I$104,"&lt;="&amp;Assumptions!$B$4,Assignments!$J$5:$J$104,"&gt;="&amp;Assumptions!$B$4,Assignments!$L$5:$L$104,Assumptions!$D$10)+COUNTIFS(Assignments!$B$5:$B$104,$A66,Assignments!$E$5:$E$104,$B66,Assignments!$I$5:$I$104,"&lt;="&amp;Assumptions!$B$4,Assignments!$J$5:$J$104,"",Assignments!$L$5:$L$104,Assumptions!$D$10))</f>
        <v/>
      </c>
      <c r="F66" s="17">
        <f>IF($B66="","",IF($D66=Assumptions!$F$11,Assumptions!$G$12,IF($E66&gt;0,Assumptions!$G$10,Assumptions!$G$11)))</f>
        <v/>
      </c>
      <c r="G66" s="23">
        <f>IF($B66="","",IF($D66="","CHECK SERVICE STATUS",IF($E66&gt;1,"CHECK MULTIPLE ASSIGNMENTS",IF(AND($D66=Assumptions!$F$11,$E66&gt;0),"CHECK SERVICE STATUS","Clear"))))</f>
        <v/>
      </c>
    </row>
    <row r="67" ht="24" customHeight="1">
      <c r="A67" s="19" t="n"/>
      <c r="B67" s="19" t="n"/>
      <c r="C67" s="19" t="n"/>
      <c r="D67" s="21" t="n"/>
      <c r="E67" s="24">
        <f>IF(OR($A67="",$B67="",Assumptions!$B$4=""),"",COUNTIFS(Assignments!$B$5:$B$104,$A67,Assignments!$E$5:$E$104,$B67,Assignments!$I$5:$I$104,"&lt;="&amp;Assumptions!$B$4,Assignments!$J$5:$J$104,"&gt;="&amp;Assumptions!$B$4,Assignments!$L$5:$L$104,Assumptions!$D$10)+COUNTIFS(Assignments!$B$5:$B$104,$A67,Assignments!$E$5:$E$104,$B67,Assignments!$I$5:$I$104,"&lt;="&amp;Assumptions!$B$4,Assignments!$J$5:$J$104,"",Assignments!$L$5:$L$104,Assumptions!$D$10))</f>
        <v/>
      </c>
      <c r="F67" s="14">
        <f>IF($B67="","",IF($D67=Assumptions!$F$11,Assumptions!$G$12,IF($E67&gt;0,Assumptions!$G$10,Assumptions!$G$11)))</f>
        <v/>
      </c>
      <c r="G67" s="22">
        <f>IF($B67="","",IF($D67="","CHECK SERVICE STATUS",IF($E67&gt;1,"CHECK MULTIPLE ASSIGNMENTS",IF(AND($D67=Assumptions!$F$11,$E67&gt;0),"CHECK SERVICE STATUS","Clear"))))</f>
        <v/>
      </c>
    </row>
    <row r="68" ht="24" customHeight="1">
      <c r="A68" s="19" t="n"/>
      <c r="B68" s="19" t="n"/>
      <c r="C68" s="19" t="n"/>
      <c r="D68" s="21" t="n"/>
      <c r="E68" s="25">
        <f>IF(OR($A68="",$B68="",Assumptions!$B$4=""),"",COUNTIFS(Assignments!$B$5:$B$104,$A68,Assignments!$E$5:$E$104,$B68,Assignments!$I$5:$I$104,"&lt;="&amp;Assumptions!$B$4,Assignments!$J$5:$J$104,"&gt;="&amp;Assumptions!$B$4,Assignments!$L$5:$L$104,Assumptions!$D$10)+COUNTIFS(Assignments!$B$5:$B$104,$A68,Assignments!$E$5:$E$104,$B68,Assignments!$I$5:$I$104,"&lt;="&amp;Assumptions!$B$4,Assignments!$J$5:$J$104,"",Assignments!$L$5:$L$104,Assumptions!$D$10))</f>
        <v/>
      </c>
      <c r="F68" s="17">
        <f>IF($B68="","",IF($D68=Assumptions!$F$11,Assumptions!$G$12,IF($E68&gt;0,Assumptions!$G$10,Assumptions!$G$11)))</f>
        <v/>
      </c>
      <c r="G68" s="23">
        <f>IF($B68="","",IF($D68="","CHECK SERVICE STATUS",IF($E68&gt;1,"CHECK MULTIPLE ASSIGNMENTS",IF(AND($D68=Assumptions!$F$11,$E68&gt;0),"CHECK SERVICE STATUS","Clear"))))</f>
        <v/>
      </c>
    </row>
    <row r="69" ht="24" customHeight="1">
      <c r="A69" s="19" t="n"/>
      <c r="B69" s="19" t="n"/>
      <c r="C69" s="19" t="n"/>
      <c r="D69" s="21" t="n"/>
      <c r="E69" s="24">
        <f>IF(OR($A69="",$B69="",Assumptions!$B$4=""),"",COUNTIFS(Assignments!$B$5:$B$104,$A69,Assignments!$E$5:$E$104,$B69,Assignments!$I$5:$I$104,"&lt;="&amp;Assumptions!$B$4,Assignments!$J$5:$J$104,"&gt;="&amp;Assumptions!$B$4,Assignments!$L$5:$L$104,Assumptions!$D$10)+COUNTIFS(Assignments!$B$5:$B$104,$A69,Assignments!$E$5:$E$104,$B69,Assignments!$I$5:$I$104,"&lt;="&amp;Assumptions!$B$4,Assignments!$J$5:$J$104,"",Assignments!$L$5:$L$104,Assumptions!$D$10))</f>
        <v/>
      </c>
      <c r="F69" s="14">
        <f>IF($B69="","",IF($D69=Assumptions!$F$11,Assumptions!$G$12,IF($E69&gt;0,Assumptions!$G$10,Assumptions!$G$11)))</f>
        <v/>
      </c>
      <c r="G69" s="22">
        <f>IF($B69="","",IF($D69="","CHECK SERVICE STATUS",IF($E69&gt;1,"CHECK MULTIPLE ASSIGNMENTS",IF(AND($D69=Assumptions!$F$11,$E69&gt;0),"CHECK SERVICE STATUS","Clear"))))</f>
        <v/>
      </c>
    </row>
    <row r="70" ht="24" customHeight="1">
      <c r="A70" s="19" t="n"/>
      <c r="B70" s="19" t="n"/>
      <c r="C70" s="19" t="n"/>
      <c r="D70" s="21" t="n"/>
      <c r="E70" s="25">
        <f>IF(OR($A70="",$B70="",Assumptions!$B$4=""),"",COUNTIFS(Assignments!$B$5:$B$104,$A70,Assignments!$E$5:$E$104,$B70,Assignments!$I$5:$I$104,"&lt;="&amp;Assumptions!$B$4,Assignments!$J$5:$J$104,"&gt;="&amp;Assumptions!$B$4,Assignments!$L$5:$L$104,Assumptions!$D$10)+COUNTIFS(Assignments!$B$5:$B$104,$A70,Assignments!$E$5:$E$104,$B70,Assignments!$I$5:$I$104,"&lt;="&amp;Assumptions!$B$4,Assignments!$J$5:$J$104,"",Assignments!$L$5:$L$104,Assumptions!$D$10))</f>
        <v/>
      </c>
      <c r="F70" s="17">
        <f>IF($B70="","",IF($D70=Assumptions!$F$11,Assumptions!$G$12,IF($E70&gt;0,Assumptions!$G$10,Assumptions!$G$11)))</f>
        <v/>
      </c>
      <c r="G70" s="23">
        <f>IF($B70="","",IF($D70="","CHECK SERVICE STATUS",IF($E70&gt;1,"CHECK MULTIPLE ASSIGNMENTS",IF(AND($D70=Assumptions!$F$11,$E70&gt;0),"CHECK SERVICE STATUS","Clear"))))</f>
        <v/>
      </c>
    </row>
    <row r="71" ht="24" customHeight="1">
      <c r="A71" s="19" t="n"/>
      <c r="B71" s="19" t="n"/>
      <c r="C71" s="19" t="n"/>
      <c r="D71" s="21" t="n"/>
      <c r="E71" s="24">
        <f>IF(OR($A71="",$B71="",Assumptions!$B$4=""),"",COUNTIFS(Assignments!$B$5:$B$104,$A71,Assignments!$E$5:$E$104,$B71,Assignments!$I$5:$I$104,"&lt;="&amp;Assumptions!$B$4,Assignments!$J$5:$J$104,"&gt;="&amp;Assumptions!$B$4,Assignments!$L$5:$L$104,Assumptions!$D$10)+COUNTIFS(Assignments!$B$5:$B$104,$A71,Assignments!$E$5:$E$104,$B71,Assignments!$I$5:$I$104,"&lt;="&amp;Assumptions!$B$4,Assignments!$J$5:$J$104,"",Assignments!$L$5:$L$104,Assumptions!$D$10))</f>
        <v/>
      </c>
      <c r="F71" s="14">
        <f>IF($B71="","",IF($D71=Assumptions!$F$11,Assumptions!$G$12,IF($E71&gt;0,Assumptions!$G$10,Assumptions!$G$11)))</f>
        <v/>
      </c>
      <c r="G71" s="22">
        <f>IF($B71="","",IF($D71="","CHECK SERVICE STATUS",IF($E71&gt;1,"CHECK MULTIPLE ASSIGNMENTS",IF(AND($D71=Assumptions!$F$11,$E71&gt;0),"CHECK SERVICE STATUS","Clear"))))</f>
        <v/>
      </c>
    </row>
    <row r="72" ht="24" customHeight="1">
      <c r="A72" s="19" t="n"/>
      <c r="B72" s="19" t="n"/>
      <c r="C72" s="19" t="n"/>
      <c r="D72" s="21" t="n"/>
      <c r="E72" s="25">
        <f>IF(OR($A72="",$B72="",Assumptions!$B$4=""),"",COUNTIFS(Assignments!$B$5:$B$104,$A72,Assignments!$E$5:$E$104,$B72,Assignments!$I$5:$I$104,"&lt;="&amp;Assumptions!$B$4,Assignments!$J$5:$J$104,"&gt;="&amp;Assumptions!$B$4,Assignments!$L$5:$L$104,Assumptions!$D$10)+COUNTIFS(Assignments!$B$5:$B$104,$A72,Assignments!$E$5:$E$104,$B72,Assignments!$I$5:$I$104,"&lt;="&amp;Assumptions!$B$4,Assignments!$J$5:$J$104,"",Assignments!$L$5:$L$104,Assumptions!$D$10))</f>
        <v/>
      </c>
      <c r="F72" s="17">
        <f>IF($B72="","",IF($D72=Assumptions!$F$11,Assumptions!$G$12,IF($E72&gt;0,Assumptions!$G$10,Assumptions!$G$11)))</f>
        <v/>
      </c>
      <c r="G72" s="23">
        <f>IF($B72="","",IF($D72="","CHECK SERVICE STATUS",IF($E72&gt;1,"CHECK MULTIPLE ASSIGNMENTS",IF(AND($D72=Assumptions!$F$11,$E72&gt;0),"CHECK SERVICE STATUS","Clear"))))</f>
        <v/>
      </c>
    </row>
    <row r="73" ht="24" customHeight="1">
      <c r="A73" s="19" t="n"/>
      <c r="B73" s="19" t="n"/>
      <c r="C73" s="19" t="n"/>
      <c r="D73" s="21" t="n"/>
      <c r="E73" s="24">
        <f>IF(OR($A73="",$B73="",Assumptions!$B$4=""),"",COUNTIFS(Assignments!$B$5:$B$104,$A73,Assignments!$E$5:$E$104,$B73,Assignments!$I$5:$I$104,"&lt;="&amp;Assumptions!$B$4,Assignments!$J$5:$J$104,"&gt;="&amp;Assumptions!$B$4,Assignments!$L$5:$L$104,Assumptions!$D$10)+COUNTIFS(Assignments!$B$5:$B$104,$A73,Assignments!$E$5:$E$104,$B73,Assignments!$I$5:$I$104,"&lt;="&amp;Assumptions!$B$4,Assignments!$J$5:$J$104,"",Assignments!$L$5:$L$104,Assumptions!$D$10))</f>
        <v/>
      </c>
      <c r="F73" s="14">
        <f>IF($B73="","",IF($D73=Assumptions!$F$11,Assumptions!$G$12,IF($E73&gt;0,Assumptions!$G$10,Assumptions!$G$11)))</f>
        <v/>
      </c>
      <c r="G73" s="22">
        <f>IF($B73="","",IF($D73="","CHECK SERVICE STATUS",IF($E73&gt;1,"CHECK MULTIPLE ASSIGNMENTS",IF(AND($D73=Assumptions!$F$11,$E73&gt;0),"CHECK SERVICE STATUS","Clear"))))</f>
        <v/>
      </c>
    </row>
    <row r="74" ht="24" customHeight="1">
      <c r="A74" s="19" t="n"/>
      <c r="B74" s="19" t="n"/>
      <c r="C74" s="19" t="n"/>
      <c r="D74" s="21" t="n"/>
      <c r="E74" s="25">
        <f>IF(OR($A74="",$B74="",Assumptions!$B$4=""),"",COUNTIFS(Assignments!$B$5:$B$104,$A74,Assignments!$E$5:$E$104,$B74,Assignments!$I$5:$I$104,"&lt;="&amp;Assumptions!$B$4,Assignments!$J$5:$J$104,"&gt;="&amp;Assumptions!$B$4,Assignments!$L$5:$L$104,Assumptions!$D$10)+COUNTIFS(Assignments!$B$5:$B$104,$A74,Assignments!$E$5:$E$104,$B74,Assignments!$I$5:$I$104,"&lt;="&amp;Assumptions!$B$4,Assignments!$J$5:$J$104,"",Assignments!$L$5:$L$104,Assumptions!$D$10))</f>
        <v/>
      </c>
      <c r="F74" s="17">
        <f>IF($B74="","",IF($D74=Assumptions!$F$11,Assumptions!$G$12,IF($E74&gt;0,Assumptions!$G$10,Assumptions!$G$11)))</f>
        <v/>
      </c>
      <c r="G74" s="23">
        <f>IF($B74="","",IF($D74="","CHECK SERVICE STATUS",IF($E74&gt;1,"CHECK MULTIPLE ASSIGNMENTS",IF(AND($D74=Assumptions!$F$11,$E74&gt;0),"CHECK SERVICE STATUS","Clear"))))</f>
        <v/>
      </c>
    </row>
    <row r="75" ht="24" customHeight="1">
      <c r="A75" s="19" t="n"/>
      <c r="B75" s="19" t="n"/>
      <c r="C75" s="19" t="n"/>
      <c r="D75" s="21" t="n"/>
      <c r="E75" s="24">
        <f>IF(OR($A75="",$B75="",Assumptions!$B$4=""),"",COUNTIFS(Assignments!$B$5:$B$104,$A75,Assignments!$E$5:$E$104,$B75,Assignments!$I$5:$I$104,"&lt;="&amp;Assumptions!$B$4,Assignments!$J$5:$J$104,"&gt;="&amp;Assumptions!$B$4,Assignments!$L$5:$L$104,Assumptions!$D$10)+COUNTIFS(Assignments!$B$5:$B$104,$A75,Assignments!$E$5:$E$104,$B75,Assignments!$I$5:$I$104,"&lt;="&amp;Assumptions!$B$4,Assignments!$J$5:$J$104,"",Assignments!$L$5:$L$104,Assumptions!$D$10))</f>
        <v/>
      </c>
      <c r="F75" s="14">
        <f>IF($B75="","",IF($D75=Assumptions!$F$11,Assumptions!$G$12,IF($E75&gt;0,Assumptions!$G$10,Assumptions!$G$11)))</f>
        <v/>
      </c>
      <c r="G75" s="22">
        <f>IF($B75="","",IF($D75="","CHECK SERVICE STATUS",IF($E75&gt;1,"CHECK MULTIPLE ASSIGNMENTS",IF(AND($D75=Assumptions!$F$11,$E75&gt;0),"CHECK SERVICE STATUS","Clear"))))</f>
        <v/>
      </c>
    </row>
    <row r="76" ht="24" customHeight="1">
      <c r="A76" s="19" t="n"/>
      <c r="B76" s="19" t="n"/>
      <c r="C76" s="19" t="n"/>
      <c r="D76" s="21" t="n"/>
      <c r="E76" s="25">
        <f>IF(OR($A76="",$B76="",Assumptions!$B$4=""),"",COUNTIFS(Assignments!$B$5:$B$104,$A76,Assignments!$E$5:$E$104,$B76,Assignments!$I$5:$I$104,"&lt;="&amp;Assumptions!$B$4,Assignments!$J$5:$J$104,"&gt;="&amp;Assumptions!$B$4,Assignments!$L$5:$L$104,Assumptions!$D$10)+COUNTIFS(Assignments!$B$5:$B$104,$A76,Assignments!$E$5:$E$104,$B76,Assignments!$I$5:$I$104,"&lt;="&amp;Assumptions!$B$4,Assignments!$J$5:$J$104,"",Assignments!$L$5:$L$104,Assumptions!$D$10))</f>
        <v/>
      </c>
      <c r="F76" s="17">
        <f>IF($B76="","",IF($D76=Assumptions!$F$11,Assumptions!$G$12,IF($E76&gt;0,Assumptions!$G$10,Assumptions!$G$11)))</f>
        <v/>
      </c>
      <c r="G76" s="23">
        <f>IF($B76="","",IF($D76="","CHECK SERVICE STATUS",IF($E76&gt;1,"CHECK MULTIPLE ASSIGNMENTS",IF(AND($D76=Assumptions!$F$11,$E76&gt;0),"CHECK SERVICE STATUS","Clear"))))</f>
        <v/>
      </c>
    </row>
    <row r="77" ht="24" customHeight="1">
      <c r="A77" s="19" t="n"/>
      <c r="B77" s="19" t="n"/>
      <c r="C77" s="19" t="n"/>
      <c r="D77" s="21" t="n"/>
      <c r="E77" s="24">
        <f>IF(OR($A77="",$B77="",Assumptions!$B$4=""),"",COUNTIFS(Assignments!$B$5:$B$104,$A77,Assignments!$E$5:$E$104,$B77,Assignments!$I$5:$I$104,"&lt;="&amp;Assumptions!$B$4,Assignments!$J$5:$J$104,"&gt;="&amp;Assumptions!$B$4,Assignments!$L$5:$L$104,Assumptions!$D$10)+COUNTIFS(Assignments!$B$5:$B$104,$A77,Assignments!$E$5:$E$104,$B77,Assignments!$I$5:$I$104,"&lt;="&amp;Assumptions!$B$4,Assignments!$J$5:$J$104,"",Assignments!$L$5:$L$104,Assumptions!$D$10))</f>
        <v/>
      </c>
      <c r="F77" s="14">
        <f>IF($B77="","",IF($D77=Assumptions!$F$11,Assumptions!$G$12,IF($E77&gt;0,Assumptions!$G$10,Assumptions!$G$11)))</f>
        <v/>
      </c>
      <c r="G77" s="22">
        <f>IF($B77="","",IF($D77="","CHECK SERVICE STATUS",IF($E77&gt;1,"CHECK MULTIPLE ASSIGNMENTS",IF(AND($D77=Assumptions!$F$11,$E77&gt;0),"CHECK SERVICE STATUS","Clear"))))</f>
        <v/>
      </c>
    </row>
    <row r="78" ht="24" customHeight="1">
      <c r="A78" s="19" t="n"/>
      <c r="B78" s="19" t="n"/>
      <c r="C78" s="19" t="n"/>
      <c r="D78" s="21" t="n"/>
      <c r="E78" s="25">
        <f>IF(OR($A78="",$B78="",Assumptions!$B$4=""),"",COUNTIFS(Assignments!$B$5:$B$104,$A78,Assignments!$E$5:$E$104,$B78,Assignments!$I$5:$I$104,"&lt;="&amp;Assumptions!$B$4,Assignments!$J$5:$J$104,"&gt;="&amp;Assumptions!$B$4,Assignments!$L$5:$L$104,Assumptions!$D$10)+COUNTIFS(Assignments!$B$5:$B$104,$A78,Assignments!$E$5:$E$104,$B78,Assignments!$I$5:$I$104,"&lt;="&amp;Assumptions!$B$4,Assignments!$J$5:$J$104,"",Assignments!$L$5:$L$104,Assumptions!$D$10))</f>
        <v/>
      </c>
      <c r="F78" s="17">
        <f>IF($B78="","",IF($D78=Assumptions!$F$11,Assumptions!$G$12,IF($E78&gt;0,Assumptions!$G$10,Assumptions!$G$11)))</f>
        <v/>
      </c>
      <c r="G78" s="23">
        <f>IF($B78="","",IF($D78="","CHECK SERVICE STATUS",IF($E78&gt;1,"CHECK MULTIPLE ASSIGNMENTS",IF(AND($D78=Assumptions!$F$11,$E78&gt;0),"CHECK SERVICE STATUS","Clear"))))</f>
        <v/>
      </c>
    </row>
    <row r="79" ht="24" customHeight="1">
      <c r="A79" s="19" t="n"/>
      <c r="B79" s="19" t="n"/>
      <c r="C79" s="19" t="n"/>
      <c r="D79" s="21" t="n"/>
      <c r="E79" s="24">
        <f>IF(OR($A79="",$B79="",Assumptions!$B$4=""),"",COUNTIFS(Assignments!$B$5:$B$104,$A79,Assignments!$E$5:$E$104,$B79,Assignments!$I$5:$I$104,"&lt;="&amp;Assumptions!$B$4,Assignments!$J$5:$J$104,"&gt;="&amp;Assumptions!$B$4,Assignments!$L$5:$L$104,Assumptions!$D$10)+COUNTIFS(Assignments!$B$5:$B$104,$A79,Assignments!$E$5:$E$104,$B79,Assignments!$I$5:$I$104,"&lt;="&amp;Assumptions!$B$4,Assignments!$J$5:$J$104,"",Assignments!$L$5:$L$104,Assumptions!$D$10))</f>
        <v/>
      </c>
      <c r="F79" s="14">
        <f>IF($B79="","",IF($D79=Assumptions!$F$11,Assumptions!$G$12,IF($E79&gt;0,Assumptions!$G$10,Assumptions!$G$11)))</f>
        <v/>
      </c>
      <c r="G79" s="22">
        <f>IF($B79="","",IF($D79="","CHECK SERVICE STATUS",IF($E79&gt;1,"CHECK MULTIPLE ASSIGNMENTS",IF(AND($D79=Assumptions!$F$11,$E79&gt;0),"CHECK SERVICE STATUS","Clear"))))</f>
        <v/>
      </c>
    </row>
    <row r="80" ht="24" customHeight="1">
      <c r="A80" s="19" t="n"/>
      <c r="B80" s="19" t="n"/>
      <c r="C80" s="19" t="n"/>
      <c r="D80" s="21" t="n"/>
      <c r="E80" s="25">
        <f>IF(OR($A80="",$B80="",Assumptions!$B$4=""),"",COUNTIFS(Assignments!$B$5:$B$104,$A80,Assignments!$E$5:$E$104,$B80,Assignments!$I$5:$I$104,"&lt;="&amp;Assumptions!$B$4,Assignments!$J$5:$J$104,"&gt;="&amp;Assumptions!$B$4,Assignments!$L$5:$L$104,Assumptions!$D$10)+COUNTIFS(Assignments!$B$5:$B$104,$A80,Assignments!$E$5:$E$104,$B80,Assignments!$I$5:$I$104,"&lt;="&amp;Assumptions!$B$4,Assignments!$J$5:$J$104,"",Assignments!$L$5:$L$104,Assumptions!$D$10))</f>
        <v/>
      </c>
      <c r="F80" s="17">
        <f>IF($B80="","",IF($D80=Assumptions!$F$11,Assumptions!$G$12,IF($E80&gt;0,Assumptions!$G$10,Assumptions!$G$11)))</f>
        <v/>
      </c>
      <c r="G80" s="23">
        <f>IF($B80="","",IF($D80="","CHECK SERVICE STATUS",IF($E80&gt;1,"CHECK MULTIPLE ASSIGNMENTS",IF(AND($D80=Assumptions!$F$11,$E80&gt;0),"CHECK SERVICE STATUS","Clear"))))</f>
        <v/>
      </c>
    </row>
    <row r="81" ht="24" customHeight="1">
      <c r="A81" s="19" t="n"/>
      <c r="B81" s="19" t="n"/>
      <c r="C81" s="19" t="n"/>
      <c r="D81" s="21" t="n"/>
      <c r="E81" s="24">
        <f>IF(OR($A81="",$B81="",Assumptions!$B$4=""),"",COUNTIFS(Assignments!$B$5:$B$104,$A81,Assignments!$E$5:$E$104,$B81,Assignments!$I$5:$I$104,"&lt;="&amp;Assumptions!$B$4,Assignments!$J$5:$J$104,"&gt;="&amp;Assumptions!$B$4,Assignments!$L$5:$L$104,Assumptions!$D$10)+COUNTIFS(Assignments!$B$5:$B$104,$A81,Assignments!$E$5:$E$104,$B81,Assignments!$I$5:$I$104,"&lt;="&amp;Assumptions!$B$4,Assignments!$J$5:$J$104,"",Assignments!$L$5:$L$104,Assumptions!$D$10))</f>
        <v/>
      </c>
      <c r="F81" s="14">
        <f>IF($B81="","",IF($D81=Assumptions!$F$11,Assumptions!$G$12,IF($E81&gt;0,Assumptions!$G$10,Assumptions!$G$11)))</f>
        <v/>
      </c>
      <c r="G81" s="22">
        <f>IF($B81="","",IF($D81="","CHECK SERVICE STATUS",IF($E81&gt;1,"CHECK MULTIPLE ASSIGNMENTS",IF(AND($D81=Assumptions!$F$11,$E81&gt;0),"CHECK SERVICE STATUS","Clear"))))</f>
        <v/>
      </c>
    </row>
    <row r="82" ht="24" customHeight="1">
      <c r="A82" s="19" t="n"/>
      <c r="B82" s="19" t="n"/>
      <c r="C82" s="19" t="n"/>
      <c r="D82" s="21" t="n"/>
      <c r="E82" s="25">
        <f>IF(OR($A82="",$B82="",Assumptions!$B$4=""),"",COUNTIFS(Assignments!$B$5:$B$104,$A82,Assignments!$E$5:$E$104,$B82,Assignments!$I$5:$I$104,"&lt;="&amp;Assumptions!$B$4,Assignments!$J$5:$J$104,"&gt;="&amp;Assumptions!$B$4,Assignments!$L$5:$L$104,Assumptions!$D$10)+COUNTIFS(Assignments!$B$5:$B$104,$A82,Assignments!$E$5:$E$104,$B82,Assignments!$I$5:$I$104,"&lt;="&amp;Assumptions!$B$4,Assignments!$J$5:$J$104,"",Assignments!$L$5:$L$104,Assumptions!$D$10))</f>
        <v/>
      </c>
      <c r="F82" s="17">
        <f>IF($B82="","",IF($D82=Assumptions!$F$11,Assumptions!$G$12,IF($E82&gt;0,Assumptions!$G$10,Assumptions!$G$11)))</f>
        <v/>
      </c>
      <c r="G82" s="23">
        <f>IF($B82="","",IF($D82="","CHECK SERVICE STATUS",IF($E82&gt;1,"CHECK MULTIPLE ASSIGNMENTS",IF(AND($D82=Assumptions!$F$11,$E82&gt;0),"CHECK SERVICE STATUS","Clear"))))</f>
        <v/>
      </c>
    </row>
    <row r="83" ht="24" customHeight="1">
      <c r="A83" s="19" t="n"/>
      <c r="B83" s="19" t="n"/>
      <c r="C83" s="19" t="n"/>
      <c r="D83" s="21" t="n"/>
      <c r="E83" s="24">
        <f>IF(OR($A83="",$B83="",Assumptions!$B$4=""),"",COUNTIFS(Assignments!$B$5:$B$104,$A83,Assignments!$E$5:$E$104,$B83,Assignments!$I$5:$I$104,"&lt;="&amp;Assumptions!$B$4,Assignments!$J$5:$J$104,"&gt;="&amp;Assumptions!$B$4,Assignments!$L$5:$L$104,Assumptions!$D$10)+COUNTIFS(Assignments!$B$5:$B$104,$A83,Assignments!$E$5:$E$104,$B83,Assignments!$I$5:$I$104,"&lt;="&amp;Assumptions!$B$4,Assignments!$J$5:$J$104,"",Assignments!$L$5:$L$104,Assumptions!$D$10))</f>
        <v/>
      </c>
      <c r="F83" s="14">
        <f>IF($B83="","",IF($D83=Assumptions!$F$11,Assumptions!$G$12,IF($E83&gt;0,Assumptions!$G$10,Assumptions!$G$11)))</f>
        <v/>
      </c>
      <c r="G83" s="22">
        <f>IF($B83="","",IF($D83="","CHECK SERVICE STATUS",IF($E83&gt;1,"CHECK MULTIPLE ASSIGNMENTS",IF(AND($D83=Assumptions!$F$11,$E83&gt;0),"CHECK SERVICE STATUS","Clear"))))</f>
        <v/>
      </c>
    </row>
    <row r="84" ht="24" customHeight="1">
      <c r="A84" s="19" t="n"/>
      <c r="B84" s="19" t="n"/>
      <c r="C84" s="19" t="n"/>
      <c r="D84" s="21" t="n"/>
      <c r="E84" s="25">
        <f>IF(OR($A84="",$B84="",Assumptions!$B$4=""),"",COUNTIFS(Assignments!$B$5:$B$104,$A84,Assignments!$E$5:$E$104,$B84,Assignments!$I$5:$I$104,"&lt;="&amp;Assumptions!$B$4,Assignments!$J$5:$J$104,"&gt;="&amp;Assumptions!$B$4,Assignments!$L$5:$L$104,Assumptions!$D$10)+COUNTIFS(Assignments!$B$5:$B$104,$A84,Assignments!$E$5:$E$104,$B84,Assignments!$I$5:$I$104,"&lt;="&amp;Assumptions!$B$4,Assignments!$J$5:$J$104,"",Assignments!$L$5:$L$104,Assumptions!$D$10))</f>
        <v/>
      </c>
      <c r="F84" s="17">
        <f>IF($B84="","",IF($D84=Assumptions!$F$11,Assumptions!$G$12,IF($E84&gt;0,Assumptions!$G$10,Assumptions!$G$11)))</f>
        <v/>
      </c>
      <c r="G84" s="23">
        <f>IF($B84="","",IF($D84="","CHECK SERVICE STATUS",IF($E84&gt;1,"CHECK MULTIPLE ASSIGNMENTS",IF(AND($D84=Assumptions!$F$11,$E84&gt;0),"CHECK SERVICE STATUS","Clear"))))</f>
        <v/>
      </c>
    </row>
    <row r="85" ht="24" customHeight="1">
      <c r="A85" s="19" t="n"/>
      <c r="B85" s="19" t="n"/>
      <c r="C85" s="19" t="n"/>
      <c r="D85" s="21" t="n"/>
      <c r="E85" s="24">
        <f>IF(OR($A85="",$B85="",Assumptions!$B$4=""),"",COUNTIFS(Assignments!$B$5:$B$104,$A85,Assignments!$E$5:$E$104,$B85,Assignments!$I$5:$I$104,"&lt;="&amp;Assumptions!$B$4,Assignments!$J$5:$J$104,"&gt;="&amp;Assumptions!$B$4,Assignments!$L$5:$L$104,Assumptions!$D$10)+COUNTIFS(Assignments!$B$5:$B$104,$A85,Assignments!$E$5:$E$104,$B85,Assignments!$I$5:$I$104,"&lt;="&amp;Assumptions!$B$4,Assignments!$J$5:$J$104,"",Assignments!$L$5:$L$104,Assumptions!$D$10))</f>
        <v/>
      </c>
      <c r="F85" s="14">
        <f>IF($B85="","",IF($D85=Assumptions!$F$11,Assumptions!$G$12,IF($E85&gt;0,Assumptions!$G$10,Assumptions!$G$11)))</f>
        <v/>
      </c>
      <c r="G85" s="22">
        <f>IF($B85="","",IF($D85="","CHECK SERVICE STATUS",IF($E85&gt;1,"CHECK MULTIPLE ASSIGNMENTS",IF(AND($D85=Assumptions!$F$11,$E85&gt;0),"CHECK SERVICE STATUS","Clear"))))</f>
        <v/>
      </c>
    </row>
    <row r="86" ht="24" customHeight="1">
      <c r="A86" s="19" t="n"/>
      <c r="B86" s="19" t="n"/>
      <c r="C86" s="19" t="n"/>
      <c r="D86" s="21" t="n"/>
      <c r="E86" s="25">
        <f>IF(OR($A86="",$B86="",Assumptions!$B$4=""),"",COUNTIFS(Assignments!$B$5:$B$104,$A86,Assignments!$E$5:$E$104,$B86,Assignments!$I$5:$I$104,"&lt;="&amp;Assumptions!$B$4,Assignments!$J$5:$J$104,"&gt;="&amp;Assumptions!$B$4,Assignments!$L$5:$L$104,Assumptions!$D$10)+COUNTIFS(Assignments!$B$5:$B$104,$A86,Assignments!$E$5:$E$104,$B86,Assignments!$I$5:$I$104,"&lt;="&amp;Assumptions!$B$4,Assignments!$J$5:$J$104,"",Assignments!$L$5:$L$104,Assumptions!$D$10))</f>
        <v/>
      </c>
      <c r="F86" s="17">
        <f>IF($B86="","",IF($D86=Assumptions!$F$11,Assumptions!$G$12,IF($E86&gt;0,Assumptions!$G$10,Assumptions!$G$11)))</f>
        <v/>
      </c>
      <c r="G86" s="23">
        <f>IF($B86="","",IF($D86="","CHECK SERVICE STATUS",IF($E86&gt;1,"CHECK MULTIPLE ASSIGNMENTS",IF(AND($D86=Assumptions!$F$11,$E86&gt;0),"CHECK SERVICE STATUS","Clear"))))</f>
        <v/>
      </c>
    </row>
    <row r="87" ht="24" customHeight="1">
      <c r="A87" s="19" t="n"/>
      <c r="B87" s="19" t="n"/>
      <c r="C87" s="19" t="n"/>
      <c r="D87" s="21" t="n"/>
      <c r="E87" s="24">
        <f>IF(OR($A87="",$B87="",Assumptions!$B$4=""),"",COUNTIFS(Assignments!$B$5:$B$104,$A87,Assignments!$E$5:$E$104,$B87,Assignments!$I$5:$I$104,"&lt;="&amp;Assumptions!$B$4,Assignments!$J$5:$J$104,"&gt;="&amp;Assumptions!$B$4,Assignments!$L$5:$L$104,Assumptions!$D$10)+COUNTIFS(Assignments!$B$5:$B$104,$A87,Assignments!$E$5:$E$104,$B87,Assignments!$I$5:$I$104,"&lt;="&amp;Assumptions!$B$4,Assignments!$J$5:$J$104,"",Assignments!$L$5:$L$104,Assumptions!$D$10))</f>
        <v/>
      </c>
      <c r="F87" s="14">
        <f>IF($B87="","",IF($D87=Assumptions!$F$11,Assumptions!$G$12,IF($E87&gt;0,Assumptions!$G$10,Assumptions!$G$11)))</f>
        <v/>
      </c>
      <c r="G87" s="22">
        <f>IF($B87="","",IF($D87="","CHECK SERVICE STATUS",IF($E87&gt;1,"CHECK MULTIPLE ASSIGNMENTS",IF(AND($D87=Assumptions!$F$11,$E87&gt;0),"CHECK SERVICE STATUS","Clear"))))</f>
        <v/>
      </c>
    </row>
    <row r="88" ht="24" customHeight="1">
      <c r="A88" s="19" t="n"/>
      <c r="B88" s="19" t="n"/>
      <c r="C88" s="19" t="n"/>
      <c r="D88" s="21" t="n"/>
      <c r="E88" s="25">
        <f>IF(OR($A88="",$B88="",Assumptions!$B$4=""),"",COUNTIFS(Assignments!$B$5:$B$104,$A88,Assignments!$E$5:$E$104,$B88,Assignments!$I$5:$I$104,"&lt;="&amp;Assumptions!$B$4,Assignments!$J$5:$J$104,"&gt;="&amp;Assumptions!$B$4,Assignments!$L$5:$L$104,Assumptions!$D$10)+COUNTIFS(Assignments!$B$5:$B$104,$A88,Assignments!$E$5:$E$104,$B88,Assignments!$I$5:$I$104,"&lt;="&amp;Assumptions!$B$4,Assignments!$J$5:$J$104,"",Assignments!$L$5:$L$104,Assumptions!$D$10))</f>
        <v/>
      </c>
      <c r="F88" s="17">
        <f>IF($B88="","",IF($D88=Assumptions!$F$11,Assumptions!$G$12,IF($E88&gt;0,Assumptions!$G$10,Assumptions!$G$11)))</f>
        <v/>
      </c>
      <c r="G88" s="23">
        <f>IF($B88="","",IF($D88="","CHECK SERVICE STATUS",IF($E88&gt;1,"CHECK MULTIPLE ASSIGNMENTS",IF(AND($D88=Assumptions!$F$11,$E88&gt;0),"CHECK SERVICE STATUS","Clear"))))</f>
        <v/>
      </c>
    </row>
    <row r="89" ht="24" customHeight="1">
      <c r="A89" s="19" t="n"/>
      <c r="B89" s="19" t="n"/>
      <c r="C89" s="19" t="n"/>
      <c r="D89" s="21" t="n"/>
      <c r="E89" s="24">
        <f>IF(OR($A89="",$B89="",Assumptions!$B$4=""),"",COUNTIFS(Assignments!$B$5:$B$104,$A89,Assignments!$E$5:$E$104,$B89,Assignments!$I$5:$I$104,"&lt;="&amp;Assumptions!$B$4,Assignments!$J$5:$J$104,"&gt;="&amp;Assumptions!$B$4,Assignments!$L$5:$L$104,Assumptions!$D$10)+COUNTIFS(Assignments!$B$5:$B$104,$A89,Assignments!$E$5:$E$104,$B89,Assignments!$I$5:$I$104,"&lt;="&amp;Assumptions!$B$4,Assignments!$J$5:$J$104,"",Assignments!$L$5:$L$104,Assumptions!$D$10))</f>
        <v/>
      </c>
      <c r="F89" s="14">
        <f>IF($B89="","",IF($D89=Assumptions!$F$11,Assumptions!$G$12,IF($E89&gt;0,Assumptions!$G$10,Assumptions!$G$11)))</f>
        <v/>
      </c>
      <c r="G89" s="22">
        <f>IF($B89="","",IF($D89="","CHECK SERVICE STATUS",IF($E89&gt;1,"CHECK MULTIPLE ASSIGNMENTS",IF(AND($D89=Assumptions!$F$11,$E89&gt;0),"CHECK SERVICE STATUS","Clear"))))</f>
        <v/>
      </c>
    </row>
    <row r="90" ht="24" customHeight="1">
      <c r="A90" s="19" t="n"/>
      <c r="B90" s="19" t="n"/>
      <c r="C90" s="19" t="n"/>
      <c r="D90" s="21" t="n"/>
      <c r="E90" s="25">
        <f>IF(OR($A90="",$B90="",Assumptions!$B$4=""),"",COUNTIFS(Assignments!$B$5:$B$104,$A90,Assignments!$E$5:$E$104,$B90,Assignments!$I$5:$I$104,"&lt;="&amp;Assumptions!$B$4,Assignments!$J$5:$J$104,"&gt;="&amp;Assumptions!$B$4,Assignments!$L$5:$L$104,Assumptions!$D$10)+COUNTIFS(Assignments!$B$5:$B$104,$A90,Assignments!$E$5:$E$104,$B90,Assignments!$I$5:$I$104,"&lt;="&amp;Assumptions!$B$4,Assignments!$J$5:$J$104,"",Assignments!$L$5:$L$104,Assumptions!$D$10))</f>
        <v/>
      </c>
      <c r="F90" s="17">
        <f>IF($B90="","",IF($D90=Assumptions!$F$11,Assumptions!$G$12,IF($E90&gt;0,Assumptions!$G$10,Assumptions!$G$11)))</f>
        <v/>
      </c>
      <c r="G90" s="23">
        <f>IF($B90="","",IF($D90="","CHECK SERVICE STATUS",IF($E90&gt;1,"CHECK MULTIPLE ASSIGNMENTS",IF(AND($D90=Assumptions!$F$11,$E90&gt;0),"CHECK SERVICE STATUS","Clear"))))</f>
        <v/>
      </c>
    </row>
    <row r="91" ht="24" customHeight="1">
      <c r="A91" s="19" t="n"/>
      <c r="B91" s="19" t="n"/>
      <c r="C91" s="19" t="n"/>
      <c r="D91" s="21" t="n"/>
      <c r="E91" s="24">
        <f>IF(OR($A91="",$B91="",Assumptions!$B$4=""),"",COUNTIFS(Assignments!$B$5:$B$104,$A91,Assignments!$E$5:$E$104,$B91,Assignments!$I$5:$I$104,"&lt;="&amp;Assumptions!$B$4,Assignments!$J$5:$J$104,"&gt;="&amp;Assumptions!$B$4,Assignments!$L$5:$L$104,Assumptions!$D$10)+COUNTIFS(Assignments!$B$5:$B$104,$A91,Assignments!$E$5:$E$104,$B91,Assignments!$I$5:$I$104,"&lt;="&amp;Assumptions!$B$4,Assignments!$J$5:$J$104,"",Assignments!$L$5:$L$104,Assumptions!$D$10))</f>
        <v/>
      </c>
      <c r="F91" s="14">
        <f>IF($B91="","",IF($D91=Assumptions!$F$11,Assumptions!$G$12,IF($E91&gt;0,Assumptions!$G$10,Assumptions!$G$11)))</f>
        <v/>
      </c>
      <c r="G91" s="22">
        <f>IF($B91="","",IF($D91="","CHECK SERVICE STATUS",IF($E91&gt;1,"CHECK MULTIPLE ASSIGNMENTS",IF(AND($D91=Assumptions!$F$11,$E91&gt;0),"CHECK SERVICE STATUS","Clear"))))</f>
        <v/>
      </c>
    </row>
    <row r="92" ht="24" customHeight="1">
      <c r="A92" s="19" t="n"/>
      <c r="B92" s="19" t="n"/>
      <c r="C92" s="19" t="n"/>
      <c r="D92" s="21" t="n"/>
      <c r="E92" s="25">
        <f>IF(OR($A92="",$B92="",Assumptions!$B$4=""),"",COUNTIFS(Assignments!$B$5:$B$104,$A92,Assignments!$E$5:$E$104,$B92,Assignments!$I$5:$I$104,"&lt;="&amp;Assumptions!$B$4,Assignments!$J$5:$J$104,"&gt;="&amp;Assumptions!$B$4,Assignments!$L$5:$L$104,Assumptions!$D$10)+COUNTIFS(Assignments!$B$5:$B$104,$A92,Assignments!$E$5:$E$104,$B92,Assignments!$I$5:$I$104,"&lt;="&amp;Assumptions!$B$4,Assignments!$J$5:$J$104,"",Assignments!$L$5:$L$104,Assumptions!$D$10))</f>
        <v/>
      </c>
      <c r="F92" s="17">
        <f>IF($B92="","",IF($D92=Assumptions!$F$11,Assumptions!$G$12,IF($E92&gt;0,Assumptions!$G$10,Assumptions!$G$11)))</f>
        <v/>
      </c>
      <c r="G92" s="23">
        <f>IF($B92="","",IF($D92="","CHECK SERVICE STATUS",IF($E92&gt;1,"CHECK MULTIPLE ASSIGNMENTS",IF(AND($D92=Assumptions!$F$11,$E92&gt;0),"CHECK SERVICE STATUS","Clear"))))</f>
        <v/>
      </c>
    </row>
    <row r="93" ht="24" customHeight="1">
      <c r="A93" s="19" t="n"/>
      <c r="B93" s="19" t="n"/>
      <c r="C93" s="19" t="n"/>
      <c r="D93" s="21" t="n"/>
      <c r="E93" s="24">
        <f>IF(OR($A93="",$B93="",Assumptions!$B$4=""),"",COUNTIFS(Assignments!$B$5:$B$104,$A93,Assignments!$E$5:$E$104,$B93,Assignments!$I$5:$I$104,"&lt;="&amp;Assumptions!$B$4,Assignments!$J$5:$J$104,"&gt;="&amp;Assumptions!$B$4,Assignments!$L$5:$L$104,Assumptions!$D$10)+COUNTIFS(Assignments!$B$5:$B$104,$A93,Assignments!$E$5:$E$104,$B93,Assignments!$I$5:$I$104,"&lt;="&amp;Assumptions!$B$4,Assignments!$J$5:$J$104,"",Assignments!$L$5:$L$104,Assumptions!$D$10))</f>
        <v/>
      </c>
      <c r="F93" s="14">
        <f>IF($B93="","",IF($D93=Assumptions!$F$11,Assumptions!$G$12,IF($E93&gt;0,Assumptions!$G$10,Assumptions!$G$11)))</f>
        <v/>
      </c>
      <c r="G93" s="22">
        <f>IF($B93="","",IF($D93="","CHECK SERVICE STATUS",IF($E93&gt;1,"CHECK MULTIPLE ASSIGNMENTS",IF(AND($D93=Assumptions!$F$11,$E93&gt;0),"CHECK SERVICE STATUS","Clear"))))</f>
        <v/>
      </c>
    </row>
    <row r="94" ht="24" customHeight="1">
      <c r="A94" s="19" t="n"/>
      <c r="B94" s="19" t="n"/>
      <c r="C94" s="19" t="n"/>
      <c r="D94" s="21" t="n"/>
      <c r="E94" s="25">
        <f>IF(OR($A94="",$B94="",Assumptions!$B$4=""),"",COUNTIFS(Assignments!$B$5:$B$104,$A94,Assignments!$E$5:$E$104,$B94,Assignments!$I$5:$I$104,"&lt;="&amp;Assumptions!$B$4,Assignments!$J$5:$J$104,"&gt;="&amp;Assumptions!$B$4,Assignments!$L$5:$L$104,Assumptions!$D$10)+COUNTIFS(Assignments!$B$5:$B$104,$A94,Assignments!$E$5:$E$104,$B94,Assignments!$I$5:$I$104,"&lt;="&amp;Assumptions!$B$4,Assignments!$J$5:$J$104,"",Assignments!$L$5:$L$104,Assumptions!$D$10))</f>
        <v/>
      </c>
      <c r="F94" s="17">
        <f>IF($B94="","",IF($D94=Assumptions!$F$11,Assumptions!$G$12,IF($E94&gt;0,Assumptions!$G$10,Assumptions!$G$11)))</f>
        <v/>
      </c>
      <c r="G94" s="23">
        <f>IF($B94="","",IF($D94="","CHECK SERVICE STATUS",IF($E94&gt;1,"CHECK MULTIPLE ASSIGNMENTS",IF(AND($D94=Assumptions!$F$11,$E94&gt;0),"CHECK SERVICE STATUS","Clear"))))</f>
        <v/>
      </c>
    </row>
    <row r="95" ht="24" customHeight="1">
      <c r="A95" s="19" t="n"/>
      <c r="B95" s="19" t="n"/>
      <c r="C95" s="19" t="n"/>
      <c r="D95" s="21" t="n"/>
      <c r="E95" s="24">
        <f>IF(OR($A95="",$B95="",Assumptions!$B$4=""),"",COUNTIFS(Assignments!$B$5:$B$104,$A95,Assignments!$E$5:$E$104,$B95,Assignments!$I$5:$I$104,"&lt;="&amp;Assumptions!$B$4,Assignments!$J$5:$J$104,"&gt;="&amp;Assumptions!$B$4,Assignments!$L$5:$L$104,Assumptions!$D$10)+COUNTIFS(Assignments!$B$5:$B$104,$A95,Assignments!$E$5:$E$104,$B95,Assignments!$I$5:$I$104,"&lt;="&amp;Assumptions!$B$4,Assignments!$J$5:$J$104,"",Assignments!$L$5:$L$104,Assumptions!$D$10))</f>
        <v/>
      </c>
      <c r="F95" s="14">
        <f>IF($B95="","",IF($D95=Assumptions!$F$11,Assumptions!$G$12,IF($E95&gt;0,Assumptions!$G$10,Assumptions!$G$11)))</f>
        <v/>
      </c>
      <c r="G95" s="22">
        <f>IF($B95="","",IF($D95="","CHECK SERVICE STATUS",IF($E95&gt;1,"CHECK MULTIPLE ASSIGNMENTS",IF(AND($D95=Assumptions!$F$11,$E95&gt;0),"CHECK SERVICE STATUS","Clear"))))</f>
        <v/>
      </c>
    </row>
    <row r="96" ht="24" customHeight="1">
      <c r="A96" s="19" t="n"/>
      <c r="B96" s="19" t="n"/>
      <c r="C96" s="19" t="n"/>
      <c r="D96" s="21" t="n"/>
      <c r="E96" s="25">
        <f>IF(OR($A96="",$B96="",Assumptions!$B$4=""),"",COUNTIFS(Assignments!$B$5:$B$104,$A96,Assignments!$E$5:$E$104,$B96,Assignments!$I$5:$I$104,"&lt;="&amp;Assumptions!$B$4,Assignments!$J$5:$J$104,"&gt;="&amp;Assumptions!$B$4,Assignments!$L$5:$L$104,Assumptions!$D$10)+COUNTIFS(Assignments!$B$5:$B$104,$A96,Assignments!$E$5:$E$104,$B96,Assignments!$I$5:$I$104,"&lt;="&amp;Assumptions!$B$4,Assignments!$J$5:$J$104,"",Assignments!$L$5:$L$104,Assumptions!$D$10))</f>
        <v/>
      </c>
      <c r="F96" s="17">
        <f>IF($B96="","",IF($D96=Assumptions!$F$11,Assumptions!$G$12,IF($E96&gt;0,Assumptions!$G$10,Assumptions!$G$11)))</f>
        <v/>
      </c>
      <c r="G96" s="23">
        <f>IF($B96="","",IF($D96="","CHECK SERVICE STATUS",IF($E96&gt;1,"CHECK MULTIPLE ASSIGNMENTS",IF(AND($D96=Assumptions!$F$11,$E96&gt;0),"CHECK SERVICE STATUS","Clear"))))</f>
        <v/>
      </c>
    </row>
    <row r="97" ht="24" customHeight="1">
      <c r="A97" s="19" t="n"/>
      <c r="B97" s="19" t="n"/>
      <c r="C97" s="19" t="n"/>
      <c r="D97" s="21" t="n"/>
      <c r="E97" s="24">
        <f>IF(OR($A97="",$B97="",Assumptions!$B$4=""),"",COUNTIFS(Assignments!$B$5:$B$104,$A97,Assignments!$E$5:$E$104,$B97,Assignments!$I$5:$I$104,"&lt;="&amp;Assumptions!$B$4,Assignments!$J$5:$J$104,"&gt;="&amp;Assumptions!$B$4,Assignments!$L$5:$L$104,Assumptions!$D$10)+COUNTIFS(Assignments!$B$5:$B$104,$A97,Assignments!$E$5:$E$104,$B97,Assignments!$I$5:$I$104,"&lt;="&amp;Assumptions!$B$4,Assignments!$J$5:$J$104,"",Assignments!$L$5:$L$104,Assumptions!$D$10))</f>
        <v/>
      </c>
      <c r="F97" s="14">
        <f>IF($B97="","",IF($D97=Assumptions!$F$11,Assumptions!$G$12,IF($E97&gt;0,Assumptions!$G$10,Assumptions!$G$11)))</f>
        <v/>
      </c>
      <c r="G97" s="22">
        <f>IF($B97="","",IF($D97="","CHECK SERVICE STATUS",IF($E97&gt;1,"CHECK MULTIPLE ASSIGNMENTS",IF(AND($D97=Assumptions!$F$11,$E97&gt;0),"CHECK SERVICE STATUS","Clear"))))</f>
        <v/>
      </c>
    </row>
    <row r="98" ht="24" customHeight="1">
      <c r="A98" s="19" t="n"/>
      <c r="B98" s="19" t="n"/>
      <c r="C98" s="19" t="n"/>
      <c r="D98" s="21" t="n"/>
      <c r="E98" s="25">
        <f>IF(OR($A98="",$B98="",Assumptions!$B$4=""),"",COUNTIFS(Assignments!$B$5:$B$104,$A98,Assignments!$E$5:$E$104,$B98,Assignments!$I$5:$I$104,"&lt;="&amp;Assumptions!$B$4,Assignments!$J$5:$J$104,"&gt;="&amp;Assumptions!$B$4,Assignments!$L$5:$L$104,Assumptions!$D$10)+COUNTIFS(Assignments!$B$5:$B$104,$A98,Assignments!$E$5:$E$104,$B98,Assignments!$I$5:$I$104,"&lt;="&amp;Assumptions!$B$4,Assignments!$J$5:$J$104,"",Assignments!$L$5:$L$104,Assumptions!$D$10))</f>
        <v/>
      </c>
      <c r="F98" s="17">
        <f>IF($B98="","",IF($D98=Assumptions!$F$11,Assumptions!$G$12,IF($E98&gt;0,Assumptions!$G$10,Assumptions!$G$11)))</f>
        <v/>
      </c>
      <c r="G98" s="23">
        <f>IF($B98="","",IF($D98="","CHECK SERVICE STATUS",IF($E98&gt;1,"CHECK MULTIPLE ASSIGNMENTS",IF(AND($D98=Assumptions!$F$11,$E98&gt;0),"CHECK SERVICE STATUS","Clear"))))</f>
        <v/>
      </c>
    </row>
    <row r="99" ht="24" customHeight="1">
      <c r="A99" s="19" t="n"/>
      <c r="B99" s="19" t="n"/>
      <c r="C99" s="19" t="n"/>
      <c r="D99" s="21" t="n"/>
      <c r="E99" s="24">
        <f>IF(OR($A99="",$B99="",Assumptions!$B$4=""),"",COUNTIFS(Assignments!$B$5:$B$104,$A99,Assignments!$E$5:$E$104,$B99,Assignments!$I$5:$I$104,"&lt;="&amp;Assumptions!$B$4,Assignments!$J$5:$J$104,"&gt;="&amp;Assumptions!$B$4,Assignments!$L$5:$L$104,Assumptions!$D$10)+COUNTIFS(Assignments!$B$5:$B$104,$A99,Assignments!$E$5:$E$104,$B99,Assignments!$I$5:$I$104,"&lt;="&amp;Assumptions!$B$4,Assignments!$J$5:$J$104,"",Assignments!$L$5:$L$104,Assumptions!$D$10))</f>
        <v/>
      </c>
      <c r="F99" s="14">
        <f>IF($B99="","",IF($D99=Assumptions!$F$11,Assumptions!$G$12,IF($E99&gt;0,Assumptions!$G$10,Assumptions!$G$11)))</f>
        <v/>
      </c>
      <c r="G99" s="22">
        <f>IF($B99="","",IF($D99="","CHECK SERVICE STATUS",IF($E99&gt;1,"CHECK MULTIPLE ASSIGNMENTS",IF(AND($D99=Assumptions!$F$11,$E99&gt;0),"CHECK SERVICE STATUS","Clear"))))</f>
        <v/>
      </c>
    </row>
    <row r="100" ht="24" customHeight="1">
      <c r="A100" s="19" t="n"/>
      <c r="B100" s="19" t="n"/>
      <c r="C100" s="19" t="n"/>
      <c r="D100" s="21" t="n"/>
      <c r="E100" s="25">
        <f>IF(OR($A100="",$B100="",Assumptions!$B$4=""),"",COUNTIFS(Assignments!$B$5:$B$104,$A100,Assignments!$E$5:$E$104,$B100,Assignments!$I$5:$I$104,"&lt;="&amp;Assumptions!$B$4,Assignments!$J$5:$J$104,"&gt;="&amp;Assumptions!$B$4,Assignments!$L$5:$L$104,Assumptions!$D$10)+COUNTIFS(Assignments!$B$5:$B$104,$A100,Assignments!$E$5:$E$104,$B100,Assignments!$I$5:$I$104,"&lt;="&amp;Assumptions!$B$4,Assignments!$J$5:$J$104,"",Assignments!$L$5:$L$104,Assumptions!$D$10))</f>
        <v/>
      </c>
      <c r="F100" s="17">
        <f>IF($B100="","",IF($D100=Assumptions!$F$11,Assumptions!$G$12,IF($E100&gt;0,Assumptions!$G$10,Assumptions!$G$11)))</f>
        <v/>
      </c>
      <c r="G100" s="23">
        <f>IF($B100="","",IF($D100="","CHECK SERVICE STATUS",IF($E100&gt;1,"CHECK MULTIPLE ASSIGNMENTS",IF(AND($D100=Assumptions!$F$11,$E100&gt;0),"CHECK SERVICE STATUS","Clear"))))</f>
        <v/>
      </c>
    </row>
    <row r="101" ht="24" customHeight="1">
      <c r="A101" s="19" t="n"/>
      <c r="B101" s="19" t="n"/>
      <c r="C101" s="19" t="n"/>
      <c r="D101" s="21" t="n"/>
      <c r="E101" s="24">
        <f>IF(OR($A101="",$B101="",Assumptions!$B$4=""),"",COUNTIFS(Assignments!$B$5:$B$104,$A101,Assignments!$E$5:$E$104,$B101,Assignments!$I$5:$I$104,"&lt;="&amp;Assumptions!$B$4,Assignments!$J$5:$J$104,"&gt;="&amp;Assumptions!$B$4,Assignments!$L$5:$L$104,Assumptions!$D$10)+COUNTIFS(Assignments!$B$5:$B$104,$A101,Assignments!$E$5:$E$104,$B101,Assignments!$I$5:$I$104,"&lt;="&amp;Assumptions!$B$4,Assignments!$J$5:$J$104,"",Assignments!$L$5:$L$104,Assumptions!$D$10))</f>
        <v/>
      </c>
      <c r="F101" s="14">
        <f>IF($B101="","",IF($D101=Assumptions!$F$11,Assumptions!$G$12,IF($E101&gt;0,Assumptions!$G$10,Assumptions!$G$11)))</f>
        <v/>
      </c>
      <c r="G101" s="22">
        <f>IF($B101="","",IF($D101="","CHECK SERVICE STATUS",IF($E101&gt;1,"CHECK MULTIPLE ASSIGNMENTS",IF(AND($D101=Assumptions!$F$11,$E101&gt;0),"CHECK SERVICE STATUS","Clear"))))</f>
        <v/>
      </c>
    </row>
    <row r="102" ht="24" customHeight="1">
      <c r="A102" s="19" t="n"/>
      <c r="B102" s="19" t="n"/>
      <c r="C102" s="19" t="n"/>
      <c r="D102" s="21" t="n"/>
      <c r="E102" s="25">
        <f>IF(OR($A102="",$B102="",Assumptions!$B$4=""),"",COUNTIFS(Assignments!$B$5:$B$104,$A102,Assignments!$E$5:$E$104,$B102,Assignments!$I$5:$I$104,"&lt;="&amp;Assumptions!$B$4,Assignments!$J$5:$J$104,"&gt;="&amp;Assumptions!$B$4,Assignments!$L$5:$L$104,Assumptions!$D$10)+COUNTIFS(Assignments!$B$5:$B$104,$A102,Assignments!$E$5:$E$104,$B102,Assignments!$I$5:$I$104,"&lt;="&amp;Assumptions!$B$4,Assignments!$J$5:$J$104,"",Assignments!$L$5:$L$104,Assumptions!$D$10))</f>
        <v/>
      </c>
      <c r="F102" s="17">
        <f>IF($B102="","",IF($D102=Assumptions!$F$11,Assumptions!$G$12,IF($E102&gt;0,Assumptions!$G$10,Assumptions!$G$11)))</f>
        <v/>
      </c>
      <c r="G102" s="23">
        <f>IF($B102="","",IF($D102="","CHECK SERVICE STATUS",IF($E102&gt;1,"CHECK MULTIPLE ASSIGNMENTS",IF(AND($D102=Assumptions!$F$11,$E102&gt;0),"CHECK SERVICE STATUS","Clear"))))</f>
        <v/>
      </c>
    </row>
    <row r="103" ht="24" customHeight="1">
      <c r="A103" s="19" t="n"/>
      <c r="B103" s="19" t="n"/>
      <c r="C103" s="19" t="n"/>
      <c r="D103" s="21" t="n"/>
      <c r="E103" s="24">
        <f>IF(OR($A103="",$B103="",Assumptions!$B$4=""),"",COUNTIFS(Assignments!$B$5:$B$104,$A103,Assignments!$E$5:$E$104,$B103,Assignments!$I$5:$I$104,"&lt;="&amp;Assumptions!$B$4,Assignments!$J$5:$J$104,"&gt;="&amp;Assumptions!$B$4,Assignments!$L$5:$L$104,Assumptions!$D$10)+COUNTIFS(Assignments!$B$5:$B$104,$A103,Assignments!$E$5:$E$104,$B103,Assignments!$I$5:$I$104,"&lt;="&amp;Assumptions!$B$4,Assignments!$J$5:$J$104,"",Assignments!$L$5:$L$104,Assumptions!$D$10))</f>
        <v/>
      </c>
      <c r="F103" s="14">
        <f>IF($B103="","",IF($D103=Assumptions!$F$11,Assumptions!$G$12,IF($E103&gt;0,Assumptions!$G$10,Assumptions!$G$11)))</f>
        <v/>
      </c>
      <c r="G103" s="22">
        <f>IF($B103="","",IF($D103="","CHECK SERVICE STATUS",IF($E103&gt;1,"CHECK MULTIPLE ASSIGNMENTS",IF(AND($D103=Assumptions!$F$11,$E103&gt;0),"CHECK SERVICE STATUS","Clear"))))</f>
        <v/>
      </c>
    </row>
    <row r="104" ht="24" customHeight="1">
      <c r="A104" s="19" t="n"/>
      <c r="B104" s="19" t="n"/>
      <c r="C104" s="19" t="n"/>
      <c r="D104" s="21" t="n"/>
      <c r="E104" s="25">
        <f>IF(OR($A104="",$B104="",Assumptions!$B$4=""),"",COUNTIFS(Assignments!$B$5:$B$104,$A104,Assignments!$E$5:$E$104,$B104,Assignments!$I$5:$I$104,"&lt;="&amp;Assumptions!$B$4,Assignments!$J$5:$J$104,"&gt;="&amp;Assumptions!$B$4,Assignments!$L$5:$L$104,Assumptions!$D$10)+COUNTIFS(Assignments!$B$5:$B$104,$A104,Assignments!$E$5:$E$104,$B104,Assignments!$I$5:$I$104,"&lt;="&amp;Assumptions!$B$4,Assignments!$J$5:$J$104,"",Assignments!$L$5:$L$104,Assumptions!$D$10))</f>
        <v/>
      </c>
      <c r="F104" s="17">
        <f>IF($B104="","",IF($D104=Assumptions!$F$11,Assumptions!$G$12,IF($E104&gt;0,Assumptions!$G$10,Assumptions!$G$11)))</f>
        <v/>
      </c>
      <c r="G104" s="23">
        <f>IF($B104="","",IF($D104="","CHECK SERVICE STATUS",IF($E104&gt;1,"CHECK MULTIPLE ASSIGNMENTS",IF(AND($D104=Assumptions!$F$11,$E104&gt;0),"CHECK SERVICE STATUS","Clear"))))</f>
        <v/>
      </c>
    </row>
  </sheetData>
  <autoFilter ref="A4:G104"/>
  <mergeCells count="1">
    <mergeCell ref="A1:G1"/>
  </mergeCells>
  <conditionalFormatting sqref="A5:B104">
    <cfRule type="expression" priority="1" dxfId="0">
      <formula>AND($A5&lt;&gt;"",$B5&lt;&gt;"",COUNTIFS($A$5:$A$104,$A5,$B$5:$B$104,$B5)&gt;1)</formula>
    </cfRule>
  </conditionalFormatting>
  <conditionalFormatting sqref="F5:F104">
    <cfRule type="expression" priority="2" dxfId="1">
      <formula>F5="Assigned"</formula>
    </cfRule>
    <cfRule type="expression" priority="3" dxfId="0">
      <formula>F5="Out of Service"</formula>
    </cfRule>
  </conditionalFormatting>
  <conditionalFormatting sqref="G5:G104">
    <cfRule type="expression" priority="4" dxfId="0">
      <formula>LEFT(G5,5)="CHECK"</formula>
    </cfRule>
  </conditionalFormatting>
  <dataValidations count="2">
    <dataValidation sqref="A5:A104" showDropDown="0" showInputMessage="0" showErrorMessage="1" allowBlank="0" errorTitle="Property Check" error="Choose a property from the Assumptions sheet." type="list">
      <formula1>=INDIRECT("'Assumptions'!$A$10:$A$109")</formula1>
    </dataValidation>
    <dataValidation sqref="D5:D104" showDropDown="0" showInputMessage="0" showErrorMessage="1" allowBlank="0" errorTitle="Service Status Check" error="Choose a space service status from the Assumptions sheet." type="list">
      <formula1>=INDIRECT("'Assumptions'!$F$10:$F$11")</formula1>
    </dataValidation>
  </dataValidations>
  <pageMargins left="0.25" right="0.25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8AA69B"/>
    <outlinePr summaryBelow="1" summaryRight="1"/>
    <pageSetUpPr fitToPage="1"/>
  </sheetPr>
  <dimension ref="A1:G109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" customWidth="1" min="1" max="1"/>
    <col width="38" customWidth="1" min="2" max="2"/>
    <col width="3" customWidth="1" min="3" max="3"/>
    <col width="20" customWidth="1" min="4" max="4"/>
    <col width="23" customWidth="1" min="5" max="5"/>
    <col width="22" customWidth="1" min="6" max="6"/>
    <col width="24" customWidth="1" min="7" max="7"/>
  </cols>
  <sheetData>
    <row r="1" ht="30" customHeight="1">
      <c r="A1" s="1" t="inlineStr">
        <is>
          <t>Assumptions and Lists</t>
        </is>
      </c>
      <c r="B1" s="2" t="n"/>
      <c r="C1" s="2" t="n"/>
      <c r="D1" s="2" t="n"/>
      <c r="E1" s="2" t="n"/>
      <c r="F1" s="2" t="n"/>
      <c r="G1" s="3" t="n"/>
    </row>
    <row r="2" ht="28" customHeight="1">
      <c r="A2" s="4" t="inlineStr">
        <is>
          <t>Edit the visible review settings and stable lists when the operating process changes.</t>
        </is>
      </c>
    </row>
    <row r="3" ht="32" customHeight="1">
      <c r="A3" s="12" t="inlineStr">
        <is>
          <t>Setting</t>
        </is>
      </c>
      <c r="B3" s="12" t="inlineStr">
        <is>
          <t>Editable Value</t>
        </is>
      </c>
    </row>
    <row r="4">
      <c r="A4" s="13" t="inlineStr">
        <is>
          <t>Review Date</t>
        </is>
      </c>
      <c r="B4" s="33" t="n">
        <v>46276</v>
      </c>
    </row>
    <row r="5">
      <c r="A5" s="13" t="inlineStr">
        <is>
          <t>Ending Soon Window (days)</t>
        </is>
      </c>
      <c r="B5" s="26" t="n">
        <v>30</v>
      </c>
    </row>
    <row r="6"/>
    <row r="7">
      <c r="A7" s="4" t="inlineStr">
        <is>
          <t>Property entries below supply the property drop-downs. Blank prepared rows may be edited.</t>
        </is>
      </c>
    </row>
    <row r="8"/>
    <row r="9" ht="32" customHeight="1">
      <c r="A9" s="12" t="inlineStr">
        <is>
          <t>Property</t>
        </is>
      </c>
      <c r="B9" s="12" t="inlineStr">
        <is>
          <t>Property Description</t>
        </is>
      </c>
      <c r="C9" s="12" t="inlineStr"/>
      <c r="D9" s="12" t="inlineStr">
        <is>
          <t>Assignment Status</t>
        </is>
      </c>
      <c r="E9" s="12" t="inlineStr">
        <is>
          <t>Permit Responsibility</t>
        </is>
      </c>
      <c r="F9" s="12" t="inlineStr">
        <is>
          <t>Space Service Status</t>
        </is>
      </c>
      <c r="G9" s="12" t="inlineStr">
        <is>
          <t>Calculated Space Status</t>
        </is>
      </c>
    </row>
    <row r="10" ht="24" customHeight="1">
      <c r="A10" s="27" t="inlineStr">
        <is>
          <t>Fictional Juniper Court</t>
        </is>
      </c>
      <c r="B10" s="27" t="inlineStr">
        <is>
          <t>Fictional garden-style rental property</t>
        </is>
      </c>
      <c r="D10" s="27" t="inlineStr">
        <is>
          <t>Active</t>
        </is>
      </c>
      <c r="E10" s="27" t="inlineStr">
        <is>
          <t>Tenant</t>
        </is>
      </c>
      <c r="F10" s="27" t="inlineStr">
        <is>
          <t>In Service</t>
        </is>
      </c>
      <c r="G10" s="27" t="inlineStr">
        <is>
          <t>Assigned</t>
        </is>
      </c>
    </row>
    <row r="11" ht="24" customHeight="1">
      <c r="A11" s="27" t="inlineStr">
        <is>
          <t>Fictional Harbor Mews</t>
        </is>
      </c>
      <c r="B11" s="27" t="inlineStr">
        <is>
          <t>Fictional townhome rental property</t>
        </is>
      </c>
      <c r="D11" s="27" t="inlineStr">
        <is>
          <t>Scheduled</t>
        </is>
      </c>
      <c r="E11" s="27" t="inlineStr">
        <is>
          <t>Property Manager</t>
        </is>
      </c>
      <c r="F11" s="27" t="inlineStr">
        <is>
          <t>Out of Service</t>
        </is>
      </c>
      <c r="G11" s="27" t="inlineStr">
        <is>
          <t>Available</t>
        </is>
      </c>
    </row>
    <row r="12" ht="24" customHeight="1">
      <c r="A12" s="27" t="inlineStr">
        <is>
          <t>Fictional Copper Lane Homes</t>
        </is>
      </c>
      <c r="B12" s="27" t="inlineStr">
        <is>
          <t>Fictional small residential rental property</t>
        </is>
      </c>
      <c r="D12" s="27" t="inlineStr">
        <is>
          <t>Ended</t>
        </is>
      </c>
      <c r="E12" s="27" t="inlineStr">
        <is>
          <t>Owner</t>
        </is>
      </c>
      <c r="F12" s="28" t="n"/>
      <c r="G12" s="27" t="inlineStr">
        <is>
          <t>Out of Service</t>
        </is>
      </c>
    </row>
    <row r="13" ht="24" customHeight="1">
      <c r="A13" s="27" t="inlineStr">
        <is>
          <t>Fictional Willow Row</t>
        </is>
      </c>
      <c r="B13" s="27" t="inlineStr">
        <is>
          <t>Fictional row-home rental property</t>
        </is>
      </c>
      <c r="D13" s="27" t="inlineStr">
        <is>
          <t>On Hold</t>
        </is>
      </c>
      <c r="E13" s="28" t="n"/>
      <c r="F13" s="28" t="n"/>
      <c r="G13" s="28" t="n"/>
    </row>
    <row r="14" ht="24" customHeight="1">
      <c r="A14" s="27" t="n"/>
      <c r="B14" s="27" t="n"/>
    </row>
    <row r="15" ht="24" customHeight="1">
      <c r="A15" s="27" t="n"/>
      <c r="B15" s="27" t="n"/>
    </row>
    <row r="16" ht="24" customHeight="1">
      <c r="A16" s="27" t="n"/>
      <c r="B16" s="27" t="n"/>
    </row>
    <row r="17" ht="24" customHeight="1">
      <c r="A17" s="27" t="n"/>
      <c r="B17" s="27" t="n"/>
    </row>
    <row r="18" ht="24" customHeight="1">
      <c r="A18" s="27" t="n"/>
      <c r="B18" s="27" t="n"/>
    </row>
    <row r="19" ht="24" customHeight="1">
      <c r="A19" s="27" t="n"/>
      <c r="B19" s="27" t="n"/>
    </row>
    <row r="20" ht="24" customHeight="1">
      <c r="A20" s="27" t="n"/>
      <c r="B20" s="27" t="n"/>
    </row>
    <row r="21" ht="24" customHeight="1">
      <c r="A21" s="27" t="n"/>
      <c r="B21" s="27" t="n"/>
    </row>
    <row r="22" ht="24" customHeight="1">
      <c r="A22" s="27" t="n"/>
      <c r="B22" s="27" t="n"/>
    </row>
    <row r="23" ht="24" customHeight="1">
      <c r="A23" s="27" t="n"/>
      <c r="B23" s="27" t="n"/>
    </row>
    <row r="24" ht="24" customHeight="1">
      <c r="A24" s="27" t="n"/>
      <c r="B24" s="27" t="n"/>
    </row>
    <row r="25" ht="24" customHeight="1">
      <c r="A25" s="27" t="n"/>
      <c r="B25" s="27" t="n"/>
    </row>
    <row r="26" ht="24" customHeight="1">
      <c r="A26" s="27" t="n"/>
      <c r="B26" s="27" t="n"/>
    </row>
    <row r="27" ht="24" customHeight="1">
      <c r="A27" s="27" t="n"/>
      <c r="B27" s="27" t="n"/>
    </row>
    <row r="28" ht="24" customHeight="1">
      <c r="A28" s="27" t="n"/>
      <c r="B28" s="27" t="n"/>
    </row>
    <row r="29" ht="24" customHeight="1">
      <c r="A29" s="27" t="n"/>
      <c r="B29" s="27" t="n"/>
    </row>
    <row r="30" ht="24" customHeight="1">
      <c r="A30" s="27" t="n"/>
      <c r="B30" s="27" t="n"/>
    </row>
    <row r="31" ht="24" customHeight="1">
      <c r="A31" s="27" t="n"/>
      <c r="B31" s="27" t="n"/>
    </row>
    <row r="32" ht="24" customHeight="1">
      <c r="A32" s="27" t="n"/>
      <c r="B32" s="27" t="n"/>
    </row>
    <row r="33" ht="24" customHeight="1">
      <c r="A33" s="27" t="n"/>
      <c r="B33" s="27" t="n"/>
    </row>
    <row r="34" ht="24" customHeight="1">
      <c r="A34" s="27" t="n"/>
      <c r="B34" s="27" t="n"/>
    </row>
    <row r="35" ht="24" customHeight="1">
      <c r="A35" s="27" t="n"/>
      <c r="B35" s="27" t="n"/>
    </row>
    <row r="36" ht="24" customHeight="1">
      <c r="A36" s="27" t="n"/>
      <c r="B36" s="27" t="n"/>
    </row>
    <row r="37" ht="24" customHeight="1">
      <c r="A37" s="27" t="n"/>
      <c r="B37" s="27" t="n"/>
    </row>
    <row r="38" ht="24" customHeight="1">
      <c r="A38" s="27" t="n"/>
      <c r="B38" s="27" t="n"/>
    </row>
    <row r="39" ht="24" customHeight="1">
      <c r="A39" s="27" t="n"/>
      <c r="B39" s="27" t="n"/>
    </row>
    <row r="40" ht="24" customHeight="1">
      <c r="A40" s="27" t="n"/>
      <c r="B40" s="27" t="n"/>
    </row>
    <row r="41" ht="24" customHeight="1">
      <c r="A41" s="27" t="n"/>
      <c r="B41" s="27" t="n"/>
    </row>
    <row r="42" ht="24" customHeight="1">
      <c r="A42" s="27" t="n"/>
      <c r="B42" s="27" t="n"/>
    </row>
    <row r="43" ht="24" customHeight="1">
      <c r="A43" s="27" t="n"/>
      <c r="B43" s="27" t="n"/>
    </row>
    <row r="44" ht="24" customHeight="1">
      <c r="A44" s="27" t="n"/>
      <c r="B44" s="27" t="n"/>
    </row>
    <row r="45" ht="24" customHeight="1">
      <c r="A45" s="27" t="n"/>
      <c r="B45" s="27" t="n"/>
    </row>
    <row r="46" ht="24" customHeight="1">
      <c r="A46" s="27" t="n"/>
      <c r="B46" s="27" t="n"/>
    </row>
    <row r="47" ht="24" customHeight="1">
      <c r="A47" s="27" t="n"/>
      <c r="B47" s="27" t="n"/>
    </row>
    <row r="48" ht="24" customHeight="1">
      <c r="A48" s="27" t="n"/>
      <c r="B48" s="27" t="n"/>
    </row>
    <row r="49" ht="24" customHeight="1">
      <c r="A49" s="27" t="n"/>
      <c r="B49" s="27" t="n"/>
    </row>
    <row r="50" ht="24" customHeight="1">
      <c r="A50" s="27" t="n"/>
      <c r="B50" s="27" t="n"/>
    </row>
    <row r="51" ht="24" customHeight="1">
      <c r="A51" s="27" t="n"/>
      <c r="B51" s="27" t="n"/>
    </row>
    <row r="52" ht="24" customHeight="1">
      <c r="A52" s="27" t="n"/>
      <c r="B52" s="27" t="n"/>
    </row>
    <row r="53" ht="24" customHeight="1">
      <c r="A53" s="27" t="n"/>
      <c r="B53" s="27" t="n"/>
    </row>
    <row r="54" ht="24" customHeight="1">
      <c r="A54" s="27" t="n"/>
      <c r="B54" s="27" t="n"/>
    </row>
    <row r="55" ht="24" customHeight="1">
      <c r="A55" s="27" t="n"/>
      <c r="B55" s="27" t="n"/>
    </row>
    <row r="56" ht="24" customHeight="1">
      <c r="A56" s="27" t="n"/>
      <c r="B56" s="27" t="n"/>
    </row>
    <row r="57" ht="24" customHeight="1">
      <c r="A57" s="27" t="n"/>
      <c r="B57" s="27" t="n"/>
    </row>
    <row r="58" ht="24" customHeight="1">
      <c r="A58" s="27" t="n"/>
      <c r="B58" s="27" t="n"/>
    </row>
    <row r="59" ht="24" customHeight="1">
      <c r="A59" s="27" t="n"/>
      <c r="B59" s="27" t="n"/>
    </row>
    <row r="60" ht="24" customHeight="1">
      <c r="A60" s="27" t="n"/>
      <c r="B60" s="27" t="n"/>
    </row>
    <row r="61" ht="24" customHeight="1">
      <c r="A61" s="27" t="n"/>
      <c r="B61" s="27" t="n"/>
    </row>
    <row r="62" ht="24" customHeight="1">
      <c r="A62" s="27" t="n"/>
      <c r="B62" s="27" t="n"/>
    </row>
    <row r="63" ht="24" customHeight="1">
      <c r="A63" s="27" t="n"/>
      <c r="B63" s="27" t="n"/>
    </row>
    <row r="64" ht="24" customHeight="1">
      <c r="A64" s="27" t="n"/>
      <c r="B64" s="27" t="n"/>
    </row>
    <row r="65" ht="24" customHeight="1">
      <c r="A65" s="27" t="n"/>
      <c r="B65" s="27" t="n"/>
    </row>
    <row r="66" ht="24" customHeight="1">
      <c r="A66" s="27" t="n"/>
      <c r="B66" s="27" t="n"/>
    </row>
    <row r="67" ht="24" customHeight="1">
      <c r="A67" s="27" t="n"/>
      <c r="B67" s="27" t="n"/>
    </row>
    <row r="68" ht="24" customHeight="1">
      <c r="A68" s="27" t="n"/>
      <c r="B68" s="27" t="n"/>
    </row>
    <row r="69" ht="24" customHeight="1">
      <c r="A69" s="27" t="n"/>
      <c r="B69" s="27" t="n"/>
    </row>
    <row r="70" ht="24" customHeight="1">
      <c r="A70" s="27" t="n"/>
      <c r="B70" s="27" t="n"/>
    </row>
    <row r="71" ht="24" customHeight="1">
      <c r="A71" s="27" t="n"/>
      <c r="B71" s="27" t="n"/>
    </row>
    <row r="72" ht="24" customHeight="1">
      <c r="A72" s="27" t="n"/>
      <c r="B72" s="27" t="n"/>
    </row>
    <row r="73" ht="24" customHeight="1">
      <c r="A73" s="27" t="n"/>
      <c r="B73" s="27" t="n"/>
    </row>
    <row r="74" ht="24" customHeight="1">
      <c r="A74" s="27" t="n"/>
      <c r="B74" s="27" t="n"/>
    </row>
    <row r="75" ht="24" customHeight="1">
      <c r="A75" s="27" t="n"/>
      <c r="B75" s="27" t="n"/>
    </row>
    <row r="76" ht="24" customHeight="1">
      <c r="A76" s="27" t="n"/>
      <c r="B76" s="27" t="n"/>
    </row>
    <row r="77" ht="24" customHeight="1">
      <c r="A77" s="27" t="n"/>
      <c r="B77" s="27" t="n"/>
    </row>
    <row r="78" ht="24" customHeight="1">
      <c r="A78" s="27" t="n"/>
      <c r="B78" s="27" t="n"/>
    </row>
    <row r="79" ht="24" customHeight="1">
      <c r="A79" s="27" t="n"/>
      <c r="B79" s="27" t="n"/>
    </row>
    <row r="80" ht="24" customHeight="1">
      <c r="A80" s="27" t="n"/>
      <c r="B80" s="27" t="n"/>
    </row>
    <row r="81" ht="24" customHeight="1">
      <c r="A81" s="27" t="n"/>
      <c r="B81" s="27" t="n"/>
    </row>
    <row r="82" ht="24" customHeight="1">
      <c r="A82" s="27" t="n"/>
      <c r="B82" s="27" t="n"/>
    </row>
    <row r="83" ht="24" customHeight="1">
      <c r="A83" s="27" t="n"/>
      <c r="B83" s="27" t="n"/>
    </row>
    <row r="84" ht="24" customHeight="1">
      <c r="A84" s="27" t="n"/>
      <c r="B84" s="27" t="n"/>
    </row>
    <row r="85" ht="24" customHeight="1">
      <c r="A85" s="27" t="n"/>
      <c r="B85" s="27" t="n"/>
    </row>
    <row r="86" ht="24" customHeight="1">
      <c r="A86" s="27" t="n"/>
      <c r="B86" s="27" t="n"/>
    </row>
    <row r="87" ht="24" customHeight="1">
      <c r="A87" s="27" t="n"/>
      <c r="B87" s="27" t="n"/>
    </row>
    <row r="88" ht="24" customHeight="1">
      <c r="A88" s="27" t="n"/>
      <c r="B88" s="27" t="n"/>
    </row>
    <row r="89" ht="24" customHeight="1">
      <c r="A89" s="27" t="n"/>
      <c r="B89" s="27" t="n"/>
    </row>
    <row r="90" ht="24" customHeight="1">
      <c r="A90" s="27" t="n"/>
      <c r="B90" s="27" t="n"/>
    </row>
    <row r="91" ht="24" customHeight="1">
      <c r="A91" s="27" t="n"/>
      <c r="B91" s="27" t="n"/>
    </row>
    <row r="92" ht="24" customHeight="1">
      <c r="A92" s="27" t="n"/>
      <c r="B92" s="27" t="n"/>
    </row>
    <row r="93" ht="24" customHeight="1">
      <c r="A93" s="27" t="n"/>
      <c r="B93" s="27" t="n"/>
    </row>
    <row r="94" ht="24" customHeight="1">
      <c r="A94" s="27" t="n"/>
      <c r="B94" s="27" t="n"/>
    </row>
    <row r="95" ht="24" customHeight="1">
      <c r="A95" s="27" t="n"/>
      <c r="B95" s="27" t="n"/>
    </row>
    <row r="96" ht="24" customHeight="1">
      <c r="A96" s="27" t="n"/>
      <c r="B96" s="27" t="n"/>
    </row>
    <row r="97" ht="24" customHeight="1">
      <c r="A97" s="27" t="n"/>
      <c r="B97" s="27" t="n"/>
    </row>
    <row r="98" ht="24" customHeight="1">
      <c r="A98" s="27" t="n"/>
      <c r="B98" s="27" t="n"/>
    </row>
    <row r="99" ht="24" customHeight="1">
      <c r="A99" s="27" t="n"/>
      <c r="B99" s="27" t="n"/>
    </row>
    <row r="100" ht="24" customHeight="1">
      <c r="A100" s="27" t="n"/>
      <c r="B100" s="27" t="n"/>
    </row>
    <row r="101" ht="24" customHeight="1">
      <c r="A101" s="27" t="n"/>
      <c r="B101" s="27" t="n"/>
    </row>
    <row r="102" ht="24" customHeight="1">
      <c r="A102" s="27" t="n"/>
      <c r="B102" s="27" t="n"/>
    </row>
    <row r="103" ht="24" customHeight="1">
      <c r="A103" s="27" t="n"/>
      <c r="B103" s="27" t="n"/>
    </row>
    <row r="104" ht="24" customHeight="1">
      <c r="A104" s="27" t="n"/>
      <c r="B104" s="27" t="n"/>
    </row>
    <row r="105" ht="24" customHeight="1">
      <c r="A105" s="27" t="n"/>
      <c r="B105" s="27" t="n"/>
    </row>
    <row r="106" ht="24" customHeight="1">
      <c r="A106" s="27" t="n"/>
      <c r="B106" s="27" t="n"/>
    </row>
    <row r="107" ht="24" customHeight="1">
      <c r="A107" s="27" t="n"/>
      <c r="B107" s="27" t="n"/>
    </row>
    <row r="108" ht="24" customHeight="1">
      <c r="A108" s="27" t="n"/>
      <c r="B108" s="27" t="n"/>
    </row>
    <row r="109" ht="24" customHeight="1">
      <c r="A109" s="27" t="n"/>
      <c r="B109" s="27" t="n"/>
    </row>
  </sheetData>
  <autoFilter ref="A9:B109"/>
  <mergeCells count="1">
    <mergeCell ref="A1:G1"/>
  </mergeCells>
  <dataValidations count="2">
    <dataValidation sqref="B4" showDropDown="0" showInputMessage="1" showErrorMessage="1" allowBlank="0" errorTitle="Review Date Check" error="Enter a review date within the permitted date range." promptTitle="Review Date" prompt="Enter the date used for current assignment calculations." type="date" operator="between">
      <formula1>DATE(YEAR(TODAY())-10,1,1)</formula1>
      <formula2>DATE(YEAR(TODAY())+20,12,31)</formula2>
    </dataValidation>
    <dataValidation sqref="B5" showDropDown="0" showInputMessage="1" showErrorMessage="1" allowBlank="0" errorTitle="Window Check" error="Enter a whole number from 0 through 365." promptTitle="Ending Soon Window" prompt="Enter the number of days used for the ending-soon review." type="whole" operator="between">
      <formula1>0</formula1>
      <formula2>365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 Sample</dc:creator>
  <dc:title xmlns:dc="http://purl.org/dc/elements/1.1/">Rental Parking Assignment Register</dc:title>
  <dc:description xmlns:dc="http://purl.org/dc/elements/1.1/">Internal parking assignment register with clearly fictional sample records.</dc:description>
  <dc:subject xmlns:dc="http://purl.org/dc/elements/1.1/">Long-term residential rental parking assignments</dc:subject>
  <dcterms:created xmlns:dcterms="http://purl.org/dc/terms/" xmlns:xsi="http://www.w3.org/2001/XMLSchema-instance" xsi:type="dcterms:W3CDTF">2026-09-11T02:51:48Z</dcterms:created>
  <dcterms:modified xmlns:dcterms="http://purl.org/dc/terms/" xmlns:xsi="http://www.w3.org/2001/XMLSchema-instance" xsi:type="dcterms:W3CDTF">2026-09-11T02:51:49+00:00Z</dcterms:modified>
</cp:coreProperties>
</file>