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sh Flow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'Cash Flow'!$A$3:$N$123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mmm yyyy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56F"/>
      <sz val="10"/>
    </font>
    <font>
      <name val="Calibri"/>
      <b val="1"/>
      <color rgb="00FFFFFF"/>
      <sz val="11"/>
    </font>
    <font>
      <name val="Calibri"/>
      <color rgb="001F2933"/>
      <sz val="10"/>
    </font>
    <font>
      <name val="Calibri"/>
      <b val="1"/>
      <color rgb="001F2933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Ending Cash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'Summary'!B18</f>
            </strRef>
          </tx>
          <spPr>
            <a:ln xmlns:a="http://schemas.openxmlformats.org/drawingml/2006/main" w="24000">
              <a:solidFill>
                <a:srgbClr val="2F7A68"/>
              </a:solidFill>
              <a:prstDash val="solid"/>
            </a:ln>
          </spPr>
          <marker>
            <symbol val="circle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'Summary'!$A$19:$A$30</f>
            </numRef>
          </cat>
          <val>
            <numRef>
              <f>'Summary'!$B$19:$B$30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numFmt formatCode="mmm yy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Ending Cash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594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/>
  </sheetPr>
  <dimension ref="A1:J4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7" customHeight="1">
      <c r="A1" s="1" t="inlineStr">
        <is>
          <t>Rental Property Cash Flow Summary</t>
        </is>
      </c>
    </row>
    <row r="2" ht="20" customHeight="1">
      <c r="A2" s="3" t="inlineStr">
        <is>
          <t>Calculated indicators use the monthly forecast entries. Review alerts are prompts for a human check.</t>
        </is>
      </c>
    </row>
    <row r="3"/>
    <row r="4">
      <c r="A4" s="4" t="inlineStr">
        <is>
          <t>Indicator</t>
        </is>
      </c>
      <c r="B4" s="4" t="inlineStr">
        <is>
          <t>Calculated Value</t>
        </is>
      </c>
    </row>
    <row r="5">
      <c r="A5" s="5" t="inlineStr">
        <is>
          <t>Forecast months entered</t>
        </is>
      </c>
      <c r="B5" s="6">
        <f>COUNT('Cash Flow'!$A$4:$A$123)</f>
        <v/>
      </c>
    </row>
    <row r="6">
      <c r="A6" s="7" t="inlineStr">
        <is>
          <t>Total cash receipts</t>
        </is>
      </c>
      <c r="B6" s="8">
        <f>IF(COUNT('Cash Flow'!$A$4:$A$123)=0,"",SUM('Cash Flow'!$F$4:$F$123)+SUM('Cash Flow'!$G$4:$G$123))</f>
        <v/>
      </c>
    </row>
    <row r="7">
      <c r="A7" s="5" t="inlineStr">
        <is>
          <t>Operating payments</t>
        </is>
      </c>
      <c r="B7" s="9">
        <f>IF(COUNT('Cash Flow'!$A$4:$A$123)=0,"",SUM('Cash Flow'!$H$4:$H$123))</f>
        <v/>
      </c>
    </row>
    <row r="8">
      <c r="A8" s="7" t="inlineStr">
        <is>
          <t>Financing payments</t>
        </is>
      </c>
      <c r="B8" s="8">
        <f>IF(COUNT('Cash Flow'!$A$4:$A$123)=0,"",SUM('Cash Flow'!$I$4:$I$123))</f>
        <v/>
      </c>
    </row>
    <row r="9">
      <c r="A9" s="5" t="inlineStr">
        <is>
          <t>Capital work</t>
        </is>
      </c>
      <c r="B9" s="9">
        <f>IF(COUNT('Cash Flow'!$A$4:$A$123)=0,"",SUM('Cash Flow'!$J$4:$J$123))</f>
        <v/>
      </c>
    </row>
    <row r="10">
      <c r="A10" s="7" t="inlineStr">
        <is>
          <t>Net cash flow</t>
        </is>
      </c>
      <c r="B10" s="8">
        <f>IF(COUNT('Cash Flow'!$A$4:$A$123)=0,"",SUM('Cash Flow'!$K$4:$K$123))</f>
        <v/>
      </c>
    </row>
    <row r="11">
      <c r="A11" s="5" t="inlineStr">
        <is>
          <t>Latest ending cash</t>
        </is>
      </c>
      <c r="B11" s="9">
        <f>IF($B$5=0,"",IFERROR(INDEX('Cash Flow'!$M:$M,3+$B$5),""))</f>
        <v/>
      </c>
    </row>
    <row r="12">
      <c r="A12" s="7" t="inlineStr">
        <is>
          <t>Lowest ending cash</t>
        </is>
      </c>
      <c r="B12" s="8">
        <f>IF($B$5=0,"",IFERROR(MIN('Cash Flow'!$M$4:INDEX('Cash Flow'!$M:$M,3+$B$5)),""))</f>
        <v/>
      </c>
    </row>
    <row r="13">
      <c r="A13" s="5" t="inlineStr">
        <is>
          <t>Months below reserve</t>
        </is>
      </c>
      <c r="B13" s="6">
        <f>IF($B$5=0,"",COUNTIF('Cash Flow'!$N$4:$N$123,"Review reserve"))</f>
        <v/>
      </c>
    </row>
    <row r="14">
      <c r="A14" s="7" t="inlineStr">
        <is>
          <t>Average monthly receipts</t>
        </is>
      </c>
      <c r="B14" s="8">
        <f>IFERROR($B$6/$B$5,"")</f>
        <v/>
      </c>
    </row>
    <row r="15">
      <c r="A15" s="5" t="inlineStr">
        <is>
          <t>Latest reserve check</t>
        </is>
      </c>
      <c r="B15" s="10">
        <f>IF($B$5=0,"",IF(OR(NOT(ISNUMBER($B$11)),NOT(ISNUMBER(Assumptions!$B$5))),"Review inputs",IF($B$11&lt;Assumptions!$B$5,"Review reserve","At or above reserve")))</f>
        <v/>
      </c>
    </row>
    <row r="16"/>
    <row r="17"/>
    <row r="18">
      <c r="A18" s="4" t="inlineStr">
        <is>
          <t>Month</t>
        </is>
      </c>
      <c r="B18" s="4" t="inlineStr">
        <is>
          <t>Ending Cash</t>
        </is>
      </c>
    </row>
    <row r="19">
      <c r="A19" s="11">
        <f>IF(OR(Assumptions!$B$6&lt;1,'Cash Flow'!$A$4=""),"",'Cash Flow'!$A$4)</f>
        <v/>
      </c>
      <c r="B19" s="9">
        <f>IF(OR(Assumptions!$B$6&lt;1,'Cash Flow'!$A$4=""),"",'Cash Flow'!$M$4)</f>
        <v/>
      </c>
    </row>
    <row r="20">
      <c r="A20" s="12">
        <f>IF(OR(Assumptions!$B$6&lt;2,'Cash Flow'!$A$5=""),"",'Cash Flow'!$A$5)</f>
        <v/>
      </c>
      <c r="B20" s="8">
        <f>IF(OR(Assumptions!$B$6&lt;2,'Cash Flow'!$A$5=""),"",'Cash Flow'!$M$5)</f>
        <v/>
      </c>
    </row>
    <row r="21">
      <c r="A21" s="11">
        <f>IF(OR(Assumptions!$B$6&lt;3,'Cash Flow'!$A$6=""),"",'Cash Flow'!$A$6)</f>
        <v/>
      </c>
      <c r="B21" s="9">
        <f>IF(OR(Assumptions!$B$6&lt;3,'Cash Flow'!$A$6=""),"",'Cash Flow'!$M$6)</f>
        <v/>
      </c>
    </row>
    <row r="22">
      <c r="A22" s="12">
        <f>IF(OR(Assumptions!$B$6&lt;4,'Cash Flow'!$A$7=""),"",'Cash Flow'!$A$7)</f>
        <v/>
      </c>
      <c r="B22" s="8">
        <f>IF(OR(Assumptions!$B$6&lt;4,'Cash Flow'!$A$7=""),"",'Cash Flow'!$M$7)</f>
        <v/>
      </c>
    </row>
    <row r="23">
      <c r="A23" s="11">
        <f>IF(OR(Assumptions!$B$6&lt;5,'Cash Flow'!$A$8=""),"",'Cash Flow'!$A$8)</f>
        <v/>
      </c>
      <c r="B23" s="9">
        <f>IF(OR(Assumptions!$B$6&lt;5,'Cash Flow'!$A$8=""),"",'Cash Flow'!$M$8)</f>
        <v/>
      </c>
    </row>
    <row r="24">
      <c r="A24" s="12">
        <f>IF(OR(Assumptions!$B$6&lt;6,'Cash Flow'!$A$9=""),"",'Cash Flow'!$A$9)</f>
        <v/>
      </c>
      <c r="B24" s="8">
        <f>IF(OR(Assumptions!$B$6&lt;6,'Cash Flow'!$A$9=""),"",'Cash Flow'!$M$9)</f>
        <v/>
      </c>
    </row>
    <row r="25">
      <c r="A25" s="11">
        <f>IF(OR(Assumptions!$B$6&lt;7,'Cash Flow'!$A$10=""),"",'Cash Flow'!$A$10)</f>
        <v/>
      </c>
      <c r="B25" s="9">
        <f>IF(OR(Assumptions!$B$6&lt;7,'Cash Flow'!$A$10=""),"",'Cash Flow'!$M$10)</f>
        <v/>
      </c>
    </row>
    <row r="26">
      <c r="A26" s="12">
        <f>IF(OR(Assumptions!$B$6&lt;8,'Cash Flow'!$A$11=""),"",'Cash Flow'!$A$11)</f>
        <v/>
      </c>
      <c r="B26" s="8">
        <f>IF(OR(Assumptions!$B$6&lt;8,'Cash Flow'!$A$11=""),"",'Cash Flow'!$M$11)</f>
        <v/>
      </c>
    </row>
    <row r="27">
      <c r="A27" s="11">
        <f>IF(OR(Assumptions!$B$6&lt;9,'Cash Flow'!$A$12=""),"",'Cash Flow'!$A$12)</f>
        <v/>
      </c>
      <c r="B27" s="9">
        <f>IF(OR(Assumptions!$B$6&lt;9,'Cash Flow'!$A$12=""),"",'Cash Flow'!$M$12)</f>
        <v/>
      </c>
    </row>
    <row r="28">
      <c r="A28" s="12">
        <f>IF(OR(Assumptions!$B$6&lt;10,'Cash Flow'!$A$13=""),"",'Cash Flow'!$A$13)</f>
        <v/>
      </c>
      <c r="B28" s="8">
        <f>IF(OR(Assumptions!$B$6&lt;10,'Cash Flow'!$A$13=""),"",'Cash Flow'!$M$13)</f>
        <v/>
      </c>
    </row>
    <row r="29">
      <c r="A29" s="11">
        <f>IF(OR(Assumptions!$B$6&lt;11,'Cash Flow'!$A$14=""),"",'Cash Flow'!$A$14)</f>
        <v/>
      </c>
      <c r="B29" s="9">
        <f>IF(OR(Assumptions!$B$6&lt;11,'Cash Flow'!$A$14=""),"",'Cash Flow'!$M$14)</f>
        <v/>
      </c>
    </row>
    <row r="30">
      <c r="A30" s="12">
        <f>IF(OR(Assumptions!$B$6&lt;12,'Cash Flow'!$A$15=""),"",'Cash Flow'!$A$15)</f>
        <v/>
      </c>
      <c r="B30" s="8">
        <f>IF(OR(Assumptions!$B$6&lt;12,'Cash Flow'!$A$15=""),"",'Cash Flow'!$M$15)</f>
        <v/>
      </c>
    </row>
    <row r="31">
      <c r="A31" s="11">
        <f>IF(OR(Assumptions!$B$6&lt;13,'Cash Flow'!$A$16=""),"",'Cash Flow'!$A$16)</f>
        <v/>
      </c>
      <c r="B31" s="9">
        <f>IF(OR(Assumptions!$B$6&lt;13,'Cash Flow'!$A$16=""),"",'Cash Flow'!$M$16)</f>
        <v/>
      </c>
    </row>
    <row r="32">
      <c r="A32" s="12">
        <f>IF(OR(Assumptions!$B$6&lt;14,'Cash Flow'!$A$17=""),"",'Cash Flow'!$A$17)</f>
        <v/>
      </c>
      <c r="B32" s="8">
        <f>IF(OR(Assumptions!$B$6&lt;14,'Cash Flow'!$A$17=""),"",'Cash Flow'!$M$17)</f>
        <v/>
      </c>
    </row>
    <row r="33">
      <c r="A33" s="11">
        <f>IF(OR(Assumptions!$B$6&lt;15,'Cash Flow'!$A$18=""),"",'Cash Flow'!$A$18)</f>
        <v/>
      </c>
      <c r="B33" s="9">
        <f>IF(OR(Assumptions!$B$6&lt;15,'Cash Flow'!$A$18=""),"",'Cash Flow'!$M$18)</f>
        <v/>
      </c>
    </row>
    <row r="34">
      <c r="A34" s="12">
        <f>IF(OR(Assumptions!$B$6&lt;16,'Cash Flow'!$A$19=""),"",'Cash Flow'!$A$19)</f>
        <v/>
      </c>
      <c r="B34" s="8">
        <f>IF(OR(Assumptions!$B$6&lt;16,'Cash Flow'!$A$19=""),"",'Cash Flow'!$M$19)</f>
        <v/>
      </c>
    </row>
    <row r="35">
      <c r="A35" s="11">
        <f>IF(OR(Assumptions!$B$6&lt;17,'Cash Flow'!$A$20=""),"",'Cash Flow'!$A$20)</f>
        <v/>
      </c>
      <c r="B35" s="9">
        <f>IF(OR(Assumptions!$B$6&lt;17,'Cash Flow'!$A$20=""),"",'Cash Flow'!$M$20)</f>
        <v/>
      </c>
    </row>
    <row r="36">
      <c r="A36" s="12">
        <f>IF(OR(Assumptions!$B$6&lt;18,'Cash Flow'!$A$21=""),"",'Cash Flow'!$A$21)</f>
        <v/>
      </c>
      <c r="B36" s="8">
        <f>IF(OR(Assumptions!$B$6&lt;18,'Cash Flow'!$A$21=""),"",'Cash Flow'!$M$21)</f>
        <v/>
      </c>
    </row>
    <row r="37">
      <c r="A37" s="11">
        <f>IF(OR(Assumptions!$B$6&lt;19,'Cash Flow'!$A$22=""),"",'Cash Flow'!$A$22)</f>
        <v/>
      </c>
      <c r="B37" s="9">
        <f>IF(OR(Assumptions!$B$6&lt;19,'Cash Flow'!$A$22=""),"",'Cash Flow'!$M$22)</f>
        <v/>
      </c>
    </row>
    <row r="38">
      <c r="A38" s="12">
        <f>IF(OR(Assumptions!$B$6&lt;20,'Cash Flow'!$A$23=""),"",'Cash Flow'!$A$23)</f>
        <v/>
      </c>
      <c r="B38" s="8">
        <f>IF(OR(Assumptions!$B$6&lt;20,'Cash Flow'!$A$23=""),"",'Cash Flow'!$M$23)</f>
        <v/>
      </c>
    </row>
    <row r="39">
      <c r="A39" s="11">
        <f>IF(OR(Assumptions!$B$6&lt;21,'Cash Flow'!$A$24=""),"",'Cash Flow'!$A$24)</f>
        <v/>
      </c>
      <c r="B39" s="9">
        <f>IF(OR(Assumptions!$B$6&lt;21,'Cash Flow'!$A$24=""),"",'Cash Flow'!$M$24)</f>
        <v/>
      </c>
    </row>
    <row r="40">
      <c r="A40" s="12">
        <f>IF(OR(Assumptions!$B$6&lt;22,'Cash Flow'!$A$25=""),"",'Cash Flow'!$A$25)</f>
        <v/>
      </c>
      <c r="B40" s="8">
        <f>IF(OR(Assumptions!$B$6&lt;22,'Cash Flow'!$A$25=""),"",'Cash Flow'!$M$25)</f>
        <v/>
      </c>
    </row>
    <row r="41">
      <c r="A41" s="11">
        <f>IF(OR(Assumptions!$B$6&lt;23,'Cash Flow'!$A$26=""),"",'Cash Flow'!$A$26)</f>
        <v/>
      </c>
      <c r="B41" s="9">
        <f>IF(OR(Assumptions!$B$6&lt;23,'Cash Flow'!$A$26=""),"",'Cash Flow'!$M$26)</f>
        <v/>
      </c>
    </row>
    <row r="42">
      <c r="A42" s="12">
        <f>IF(OR(Assumptions!$B$6&lt;24,'Cash Flow'!$A$27=""),"",'Cash Flow'!$A$27)</f>
        <v/>
      </c>
      <c r="B42" s="8">
        <f>IF(OR(Assumptions!$B$6&lt;24,'Cash Flow'!$A$27=""),"",'Cash Flow'!$M$27)</f>
        <v/>
      </c>
    </row>
  </sheetData>
  <mergeCells count="1">
    <mergeCell ref="A1:J1"/>
  </mergeCells>
  <conditionalFormatting sqref="B15">
    <cfRule type="expression" priority="1" dxfId="0" stopIfTrue="1">
      <formula>$B$15="Review reserve"</formula>
    </cfRule>
    <cfRule type="expression" priority="2" dxfId="1" stopIfTrue="1">
      <formula>$B$15="At or above reserve"</formula>
    </cfRule>
    <cfRule type="expression" priority="3" dxfId="0" stopIfTrue="1">
      <formula>$B$15="Review inputs"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/>
  </sheetPr>
  <dimension ref="A1:S12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7" customWidth="1" min="2" max="2"/>
    <col width="16" customWidth="1" min="3" max="3"/>
    <col width="19" customWidth="1" min="4" max="4"/>
    <col width="31" customWidth="1" min="5" max="5"/>
    <col width="17" customWidth="1" min="6" max="6"/>
    <col width="16" customWidth="1" min="7" max="7"/>
    <col width="18" customWidth="1" min="8" max="8"/>
    <col width="18" customWidth="1" min="9" max="9"/>
    <col width="15" customWidth="1" min="10" max="10"/>
    <col width="16" customWidth="1" min="11" max="11"/>
    <col width="16" customWidth="1" min="12" max="12"/>
    <col width="16" customWidth="1" min="13" max="13"/>
    <col width="21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</cols>
  <sheetData>
    <row r="1" ht="27" customHeight="1">
      <c r="A1" s="1" t="inlineStr">
        <is>
          <t>Monthly Rental Property Cash Flow Forecast</t>
        </is>
      </c>
    </row>
    <row r="2" ht="20" customHeight="1">
      <c r="A2" s="3" t="inlineStr">
        <is>
          <t>Enter one month per row in chronological order. Amounts are nonnegative estimates; review flags require a human check.</t>
        </is>
      </c>
    </row>
    <row r="3" ht="34" customHeight="1">
      <c r="A3" s="13" t="inlineStr">
        <is>
          <t>Month</t>
        </is>
      </c>
      <c r="B3" s="13" t="inlineStr">
        <is>
          <t>Property</t>
        </is>
      </c>
      <c r="C3" s="13" t="inlineStr">
        <is>
          <t>Unit</t>
        </is>
      </c>
      <c r="D3" s="13" t="inlineStr">
        <is>
          <t>Tenancy Status</t>
        </is>
      </c>
      <c r="E3" s="13" t="inlineStr">
        <is>
          <t>Description</t>
        </is>
      </c>
      <c r="F3" s="13" t="inlineStr">
        <is>
          <t>Rental Receipts</t>
        </is>
      </c>
      <c r="G3" s="13" t="inlineStr">
        <is>
          <t>Other Receipts</t>
        </is>
      </c>
      <c r="H3" s="13" t="inlineStr">
        <is>
          <t>Operating Payments</t>
        </is>
      </c>
      <c r="I3" s="13" t="inlineStr">
        <is>
          <t>Financing Payments</t>
        </is>
      </c>
      <c r="J3" s="13" t="inlineStr">
        <is>
          <t>Capital Work</t>
        </is>
      </c>
      <c r="K3" s="13" t="inlineStr">
        <is>
          <t>Net Cash Flow</t>
        </is>
      </c>
      <c r="L3" s="13" t="inlineStr">
        <is>
          <t>Beginning Cash</t>
        </is>
      </c>
      <c r="M3" s="13" t="inlineStr">
        <is>
          <t>Ending Cash</t>
        </is>
      </c>
      <c r="N3" s="13" t="inlineStr">
        <is>
          <t>Review Status</t>
        </is>
      </c>
    </row>
    <row r="4" ht="20" customHeight="1">
      <c r="A4" s="22" t="n">
        <v>46388</v>
      </c>
      <c r="B4" s="15" t="inlineStr">
        <is>
          <t>Fictional Juniper Court</t>
        </is>
      </c>
      <c r="C4" s="15" t="inlineStr">
        <is>
          <t>FIC-JC-ALL</t>
        </is>
      </c>
      <c r="D4" s="16" t="inlineStr">
        <is>
          <t>Fully occupied</t>
        </is>
      </c>
      <c r="E4" s="15" t="inlineStr">
        <is>
          <t>Fictional January cash forecast</t>
        </is>
      </c>
      <c r="F4" s="17" t="n">
        <v>9200</v>
      </c>
      <c r="G4" s="17" t="n">
        <v>150</v>
      </c>
      <c r="H4" s="17" t="n">
        <v>2650</v>
      </c>
      <c r="I4" s="17" t="n">
        <v>3200</v>
      </c>
      <c r="J4" s="17" t="n">
        <v>0</v>
      </c>
      <c r="K4" s="9">
        <f>IF($A4="","",IFERROR(SUM($F4:$G4)-SUM($H4:$J4),""))</f>
        <v/>
      </c>
      <c r="L4" s="9">
        <f>IF($A4="","",IF(ISNUMBER(Assumptions!$B$4),Assumptions!$B$4,0))</f>
        <v/>
      </c>
      <c r="M4" s="9">
        <f>IF($A4="","",IFERROR($L4+$K4,""))</f>
        <v/>
      </c>
      <c r="N4" s="10">
        <f>IF($A4="","",IF(OR(NOT(ISNUMBER($M4)),NOT(ISNUMBER(Assumptions!$B$5))),"Review inputs",IF($M4&lt;Assumptions!$B$5,"Review reserve","At or above reserve")))</f>
        <v/>
      </c>
      <c r="O4">
        <f>Assumptions!D4</f>
        <v/>
      </c>
      <c r="P4">
        <f>Assumptions!E4</f>
        <v/>
      </c>
      <c r="Q4">
        <f>Assumptions!F4</f>
        <v/>
      </c>
      <c r="S4">
        <f>Assumptions!$B$7</f>
        <v/>
      </c>
    </row>
    <row r="5" ht="20" customHeight="1">
      <c r="A5" s="22" t="n">
        <v>46419</v>
      </c>
      <c r="B5" s="15" t="inlineStr">
        <is>
          <t>Fictional Juniper Court</t>
        </is>
      </c>
      <c r="C5" s="15" t="inlineStr">
        <is>
          <t>FIC-JC-ALL</t>
        </is>
      </c>
      <c r="D5" s="16" t="inlineStr">
        <is>
          <t>Fully occupied</t>
        </is>
      </c>
      <c r="E5" s="15" t="inlineStr">
        <is>
          <t>Fictional February cash forecast</t>
        </is>
      </c>
      <c r="F5" s="17" t="n">
        <v>9050</v>
      </c>
      <c r="G5" s="17" t="n">
        <v>0</v>
      </c>
      <c r="H5" s="17" t="n">
        <v>2400</v>
      </c>
      <c r="I5" s="17" t="n">
        <v>3200</v>
      </c>
      <c r="J5" s="17" t="n">
        <v>0</v>
      </c>
      <c r="K5" s="8">
        <f>IF($A5="","",IFERROR(SUM($F5:$G5)-SUM($H5:$J5),""))</f>
        <v/>
      </c>
      <c r="L5" s="8">
        <f>IF($A5="","",IFERROR(IF(ISNUMBER(Assumptions!$B$4),Assumptions!$B$4,0)+SUM($K$4:$K4),""))</f>
        <v/>
      </c>
      <c r="M5" s="8">
        <f>IF($A5="","",IFERROR($L5+$K5,""))</f>
        <v/>
      </c>
      <c r="N5" s="18">
        <f>IF($A5="","",IF(OR(NOT(ISNUMBER($M5)),NOT(ISNUMBER(Assumptions!$B$5))),"Review inputs",IF($M5&lt;Assumptions!$B$5,"Review reserve","At or above reserve")))</f>
        <v/>
      </c>
      <c r="O5">
        <f>Assumptions!D5</f>
        <v/>
      </c>
      <c r="P5">
        <f>Assumptions!E5</f>
        <v/>
      </c>
      <c r="Q5">
        <f>Assumptions!F5</f>
        <v/>
      </c>
      <c r="S5">
        <f>Assumptions!$B$8</f>
        <v/>
      </c>
    </row>
    <row r="6" ht="20" customHeight="1">
      <c r="A6" s="22" t="n">
        <v>46447</v>
      </c>
      <c r="B6" s="15" t="inlineStr">
        <is>
          <t>Fictional Juniper Court</t>
        </is>
      </c>
      <c r="C6" s="15" t="inlineStr">
        <is>
          <t>FIC-JC-ALL</t>
        </is>
      </c>
      <c r="D6" s="16" t="inlineStr">
        <is>
          <t>Mixed occupancy</t>
        </is>
      </c>
      <c r="E6" s="15" t="inlineStr">
        <is>
          <t>Fictional March cash forecast</t>
        </is>
      </c>
      <c r="F6" s="17" t="n">
        <v>9200</v>
      </c>
      <c r="G6" s="17" t="n">
        <v>125</v>
      </c>
      <c r="H6" s="17" t="n">
        <v>3150</v>
      </c>
      <c r="I6" s="17" t="n">
        <v>3200</v>
      </c>
      <c r="J6" s="17" t="n">
        <v>1200</v>
      </c>
      <c r="K6" s="9">
        <f>IF($A6="","",IFERROR(SUM($F6:$G6)-SUM($H6:$J6),""))</f>
        <v/>
      </c>
      <c r="L6" s="9">
        <f>IF($A6="","",IFERROR(IF(ISNUMBER(Assumptions!$B$4),Assumptions!$B$4,0)+SUM($K$4:$K5),""))</f>
        <v/>
      </c>
      <c r="M6" s="9">
        <f>IF($A6="","",IFERROR($L6+$K6,""))</f>
        <v/>
      </c>
      <c r="N6" s="10">
        <f>IF($A6="","",IF(OR(NOT(ISNUMBER($M6)),NOT(ISNUMBER(Assumptions!$B$5))),"Review inputs",IF($M6&lt;Assumptions!$B$5,"Review reserve","At or above reserve")))</f>
        <v/>
      </c>
      <c r="O6">
        <f>Assumptions!D6</f>
        <v/>
      </c>
      <c r="P6">
        <f>Assumptions!E6</f>
        <v/>
      </c>
      <c r="Q6">
        <f>Assumptions!F6</f>
        <v/>
      </c>
      <c r="S6">
        <f>Assumptions!$B$9</f>
        <v/>
      </c>
    </row>
    <row r="7" ht="20" customHeight="1">
      <c r="A7" s="22" t="n">
        <v>46478</v>
      </c>
      <c r="B7" s="15" t="inlineStr">
        <is>
          <t>Fictional Juniper Court</t>
        </is>
      </c>
      <c r="C7" s="15" t="inlineStr">
        <is>
          <t>FIC-JC-ALL</t>
        </is>
      </c>
      <c r="D7" s="16" t="inlineStr">
        <is>
          <t>Turnover month</t>
        </is>
      </c>
      <c r="E7" s="15" t="inlineStr">
        <is>
          <t>Fictional April cash forecast</t>
        </is>
      </c>
      <c r="F7" s="17" t="n">
        <v>6900</v>
      </c>
      <c r="G7" s="17" t="n">
        <v>0</v>
      </c>
      <c r="H7" s="17" t="n">
        <v>2750</v>
      </c>
      <c r="I7" s="17" t="n">
        <v>3200</v>
      </c>
      <c r="J7" s="17" t="n">
        <v>4800</v>
      </c>
      <c r="K7" s="8">
        <f>IF($A7="","",IFERROR(SUM($F7:$G7)-SUM($H7:$J7),""))</f>
        <v/>
      </c>
      <c r="L7" s="8">
        <f>IF($A7="","",IFERROR(IF(ISNUMBER(Assumptions!$B$4),Assumptions!$B$4,0)+SUM($K$4:$K6),""))</f>
        <v/>
      </c>
      <c r="M7" s="8">
        <f>IF($A7="","",IFERROR($L7+$K7,""))</f>
        <v/>
      </c>
      <c r="N7" s="18">
        <f>IF($A7="","",IF(OR(NOT(ISNUMBER($M7)),NOT(ISNUMBER(Assumptions!$B$5))),"Review inputs",IF($M7&lt;Assumptions!$B$5,"Review reserve","At or above reserve")))</f>
        <v/>
      </c>
      <c r="O7">
        <f>Assumptions!D7</f>
        <v/>
      </c>
      <c r="P7">
        <f>Assumptions!E7</f>
        <v/>
      </c>
      <c r="Q7">
        <f>Assumptions!F7</f>
        <v/>
      </c>
    </row>
    <row r="8" ht="20" customHeight="1">
      <c r="A8" s="22" t="n">
        <v>46508</v>
      </c>
      <c r="B8" s="15" t="inlineStr">
        <is>
          <t>Fictional Juniper Court</t>
        </is>
      </c>
      <c r="C8" s="15" t="inlineStr">
        <is>
          <t>FIC-JC-ALL</t>
        </is>
      </c>
      <c r="D8" s="16" t="inlineStr">
        <is>
          <t>Mixed occupancy</t>
        </is>
      </c>
      <c r="E8" s="15" t="inlineStr">
        <is>
          <t>Fictional May cash forecast</t>
        </is>
      </c>
      <c r="F8" s="17" t="n">
        <v>9300</v>
      </c>
      <c r="G8" s="17" t="n">
        <v>200</v>
      </c>
      <c r="H8" s="17" t="n">
        <v>2350</v>
      </c>
      <c r="I8" s="17" t="n">
        <v>3200</v>
      </c>
      <c r="J8" s="17" t="n">
        <v>0</v>
      </c>
      <c r="K8" s="9">
        <f>IF($A8="","",IFERROR(SUM($F8:$G8)-SUM($H8:$J8),""))</f>
        <v/>
      </c>
      <c r="L8" s="9">
        <f>IF($A8="","",IFERROR(IF(ISNUMBER(Assumptions!$B$4),Assumptions!$B$4,0)+SUM($K$4:$K7),""))</f>
        <v/>
      </c>
      <c r="M8" s="9">
        <f>IF($A8="","",IFERROR($L8+$K8,""))</f>
        <v/>
      </c>
      <c r="N8" s="10">
        <f>IF($A8="","",IF(OR(NOT(ISNUMBER($M8)),NOT(ISNUMBER(Assumptions!$B$5))),"Review inputs",IF($M8&lt;Assumptions!$B$5,"Review reserve","At or above reserve")))</f>
        <v/>
      </c>
      <c r="O8">
        <f>Assumptions!D8</f>
        <v/>
      </c>
      <c r="P8">
        <f>Assumptions!E8</f>
        <v/>
      </c>
      <c r="Q8">
        <f>Assumptions!F8</f>
        <v/>
      </c>
    </row>
    <row r="9" ht="20" customHeight="1">
      <c r="A9" s="22" t="n">
        <v>46539</v>
      </c>
      <c r="B9" s="15" t="inlineStr">
        <is>
          <t>Fictional Juniper Court</t>
        </is>
      </c>
      <c r="C9" s="15" t="inlineStr">
        <is>
          <t>FIC-JC-ALL</t>
        </is>
      </c>
      <c r="D9" s="16" t="inlineStr">
        <is>
          <t>Fully occupied</t>
        </is>
      </c>
      <c r="E9" s="15" t="inlineStr">
        <is>
          <t>Fictional June cash forecast</t>
        </is>
      </c>
      <c r="F9" s="17" t="n">
        <v>9300</v>
      </c>
      <c r="G9" s="17" t="n">
        <v>0</v>
      </c>
      <c r="H9" s="17" t="n">
        <v>4100</v>
      </c>
      <c r="I9" s="17" t="n">
        <v>3200</v>
      </c>
      <c r="J9" s="17" t="n">
        <v>900</v>
      </c>
      <c r="K9" s="8">
        <f>IF($A9="","",IFERROR(SUM($F9:$G9)-SUM($H9:$J9),""))</f>
        <v/>
      </c>
      <c r="L9" s="8">
        <f>IF($A9="","",IFERROR(IF(ISNUMBER(Assumptions!$B$4),Assumptions!$B$4,0)+SUM($K$4:$K8),""))</f>
        <v/>
      </c>
      <c r="M9" s="8">
        <f>IF($A9="","",IFERROR($L9+$K9,""))</f>
        <v/>
      </c>
      <c r="N9" s="18">
        <f>IF($A9="","",IF(OR(NOT(ISNUMBER($M9)),NOT(ISNUMBER(Assumptions!$B$5))),"Review inputs",IF($M9&lt;Assumptions!$B$5,"Review reserve","At or above reserve")))</f>
        <v/>
      </c>
      <c r="O9">
        <f>Assumptions!D9</f>
        <v/>
      </c>
      <c r="P9">
        <f>Assumptions!E9</f>
        <v/>
      </c>
      <c r="Q9">
        <f>Assumptions!F9</f>
        <v/>
      </c>
    </row>
    <row r="10" ht="20" customHeight="1">
      <c r="A10" s="22" t="n">
        <v>46569</v>
      </c>
      <c r="B10" s="15" t="inlineStr">
        <is>
          <t>Fictional Juniper Court</t>
        </is>
      </c>
      <c r="C10" s="15" t="inlineStr">
        <is>
          <t>FIC-JC-ALL</t>
        </is>
      </c>
      <c r="D10" s="16" t="inlineStr">
        <is>
          <t>Fully occupied</t>
        </is>
      </c>
      <c r="E10" s="15" t="inlineStr">
        <is>
          <t>Fictional July cash forecast</t>
        </is>
      </c>
      <c r="F10" s="17" t="n">
        <v>9300</v>
      </c>
      <c r="G10" s="17" t="n">
        <v>100</v>
      </c>
      <c r="H10" s="17" t="n">
        <v>2600</v>
      </c>
      <c r="I10" s="17" t="n">
        <v>3200</v>
      </c>
      <c r="J10" s="17" t="n">
        <v>0</v>
      </c>
      <c r="K10" s="9">
        <f>IF($A10="","",IFERROR(SUM($F10:$G10)-SUM($H10:$J10),""))</f>
        <v/>
      </c>
      <c r="L10" s="9">
        <f>IF($A10="","",IFERROR(IF(ISNUMBER(Assumptions!$B$4),Assumptions!$B$4,0)+SUM($K$4:$K9),""))</f>
        <v/>
      </c>
      <c r="M10" s="9">
        <f>IF($A10="","",IFERROR($L10+$K10,""))</f>
        <v/>
      </c>
      <c r="N10" s="10">
        <f>IF($A10="","",IF(OR(NOT(ISNUMBER($M10)),NOT(ISNUMBER(Assumptions!$B$5))),"Review inputs",IF($M10&lt;Assumptions!$B$5,"Review reserve","At or above reserve")))</f>
        <v/>
      </c>
      <c r="O10">
        <f>Assumptions!D10</f>
        <v/>
      </c>
      <c r="P10">
        <f>Assumptions!E10</f>
        <v/>
      </c>
      <c r="Q10">
        <f>Assumptions!F10</f>
        <v/>
      </c>
    </row>
    <row r="11" ht="20" customHeight="1">
      <c r="A11" s="22" t="n">
        <v>46600</v>
      </c>
      <c r="B11" s="15" t="inlineStr">
        <is>
          <t>Fictional Juniper Court</t>
        </is>
      </c>
      <c r="C11" s="15" t="inlineStr">
        <is>
          <t>FIC-JC-ALL</t>
        </is>
      </c>
      <c r="D11" s="16" t="inlineStr">
        <is>
          <t>Fully occupied</t>
        </is>
      </c>
      <c r="E11" s="15" t="inlineStr">
        <is>
          <t>Fictional August cash forecast</t>
        </is>
      </c>
      <c r="F11" s="17" t="n">
        <v>9300</v>
      </c>
      <c r="G11" s="17" t="n">
        <v>0</v>
      </c>
      <c r="H11" s="17" t="n">
        <v>2450</v>
      </c>
      <c r="I11" s="17" t="n">
        <v>3200</v>
      </c>
      <c r="J11" s="17" t="n">
        <v>0</v>
      </c>
      <c r="K11" s="8">
        <f>IF($A11="","",IFERROR(SUM($F11:$G11)-SUM($H11:$J11),""))</f>
        <v/>
      </c>
      <c r="L11" s="8">
        <f>IF($A11="","",IFERROR(IF(ISNUMBER(Assumptions!$B$4),Assumptions!$B$4,0)+SUM($K$4:$K10),""))</f>
        <v/>
      </c>
      <c r="M11" s="8">
        <f>IF($A11="","",IFERROR($L11+$K11,""))</f>
        <v/>
      </c>
      <c r="N11" s="18">
        <f>IF($A11="","",IF(OR(NOT(ISNUMBER($M11)),NOT(ISNUMBER(Assumptions!$B$5))),"Review inputs",IF($M11&lt;Assumptions!$B$5,"Review reserve","At or above reserve")))</f>
        <v/>
      </c>
      <c r="O11">
        <f>Assumptions!D11</f>
        <v/>
      </c>
      <c r="P11">
        <f>Assumptions!E11</f>
        <v/>
      </c>
      <c r="Q11">
        <f>Assumptions!F11</f>
        <v/>
      </c>
    </row>
    <row r="12" ht="20" customHeight="1">
      <c r="A12" s="22" t="n">
        <v>46631</v>
      </c>
      <c r="B12" s="15" t="inlineStr">
        <is>
          <t>Fictional Juniper Court</t>
        </is>
      </c>
      <c r="C12" s="15" t="inlineStr">
        <is>
          <t>FIC-JC-ALL</t>
        </is>
      </c>
      <c r="D12" s="16" t="inlineStr">
        <is>
          <t>Planned vacancy</t>
        </is>
      </c>
      <c r="E12" s="15" t="inlineStr">
        <is>
          <t>Fictional September cash forecast</t>
        </is>
      </c>
      <c r="F12" s="17" t="n">
        <v>9300</v>
      </c>
      <c r="G12" s="17" t="n">
        <v>75</v>
      </c>
      <c r="H12" s="17" t="n">
        <v>2900</v>
      </c>
      <c r="I12" s="17" t="n">
        <v>3200</v>
      </c>
      <c r="J12" s="17" t="n">
        <v>2500</v>
      </c>
      <c r="K12" s="9">
        <f>IF($A12="","",IFERROR(SUM($F12:$G12)-SUM($H12:$J12),""))</f>
        <v/>
      </c>
      <c r="L12" s="9">
        <f>IF($A12="","",IFERROR(IF(ISNUMBER(Assumptions!$B$4),Assumptions!$B$4,0)+SUM($K$4:$K11),""))</f>
        <v/>
      </c>
      <c r="M12" s="9">
        <f>IF($A12="","",IFERROR($L12+$K12,""))</f>
        <v/>
      </c>
      <c r="N12" s="10">
        <f>IF($A12="","",IF(OR(NOT(ISNUMBER($M12)),NOT(ISNUMBER(Assumptions!$B$5))),"Review inputs",IF($M12&lt;Assumptions!$B$5,"Review reserve","At or above reserve")))</f>
        <v/>
      </c>
      <c r="O12">
        <f>Assumptions!D12</f>
        <v/>
      </c>
      <c r="P12">
        <f>Assumptions!E12</f>
        <v/>
      </c>
      <c r="Q12">
        <f>Assumptions!F12</f>
        <v/>
      </c>
    </row>
    <row r="13" ht="20" customHeight="1">
      <c r="A13" s="22" t="n">
        <v>46661</v>
      </c>
      <c r="B13" s="15" t="inlineStr">
        <is>
          <t>Fictional Juniper Court</t>
        </is>
      </c>
      <c r="C13" s="15" t="inlineStr">
        <is>
          <t>FIC-JC-ALL</t>
        </is>
      </c>
      <c r="D13" s="16" t="inlineStr">
        <is>
          <t>Fully occupied</t>
        </is>
      </c>
      <c r="E13" s="15" t="inlineStr">
        <is>
          <t>Fictional October cash forecast</t>
        </is>
      </c>
      <c r="F13" s="17" t="n">
        <v>9450</v>
      </c>
      <c r="G13" s="17" t="n">
        <v>0</v>
      </c>
      <c r="H13" s="17" t="n">
        <v>2550</v>
      </c>
      <c r="I13" s="17" t="n">
        <v>3200</v>
      </c>
      <c r="J13" s="17" t="n">
        <v>0</v>
      </c>
      <c r="K13" s="8">
        <f>IF($A13="","",IFERROR(SUM($F13:$G13)-SUM($H13:$J13),""))</f>
        <v/>
      </c>
      <c r="L13" s="8">
        <f>IF($A13="","",IFERROR(IF(ISNUMBER(Assumptions!$B$4),Assumptions!$B$4,0)+SUM($K$4:$K12),""))</f>
        <v/>
      </c>
      <c r="M13" s="8">
        <f>IF($A13="","",IFERROR($L13+$K13,""))</f>
        <v/>
      </c>
      <c r="N13" s="18">
        <f>IF($A13="","",IF(OR(NOT(ISNUMBER($M13)),NOT(ISNUMBER(Assumptions!$B$5))),"Review inputs",IF($M13&lt;Assumptions!$B$5,"Review reserve","At or above reserve")))</f>
        <v/>
      </c>
      <c r="O13">
        <f>Assumptions!D13</f>
        <v/>
      </c>
      <c r="P13">
        <f>Assumptions!E13</f>
        <v/>
      </c>
      <c r="Q13">
        <f>Assumptions!F13</f>
        <v/>
      </c>
    </row>
    <row r="14" ht="20" customHeight="1">
      <c r="A14" s="22" t="n">
        <v>46692</v>
      </c>
      <c r="B14" s="15" t="inlineStr">
        <is>
          <t>Fictional Juniper Court</t>
        </is>
      </c>
      <c r="C14" s="15" t="inlineStr">
        <is>
          <t>FIC-JC-ALL</t>
        </is>
      </c>
      <c r="D14" s="16" t="inlineStr">
        <is>
          <t>Fully occupied</t>
        </is>
      </c>
      <c r="E14" s="15" t="inlineStr">
        <is>
          <t>Fictional November cash forecast</t>
        </is>
      </c>
      <c r="F14" s="17" t="n">
        <v>9450</v>
      </c>
      <c r="G14" s="17" t="n">
        <v>0</v>
      </c>
      <c r="H14" s="17" t="n">
        <v>3600</v>
      </c>
      <c r="I14" s="17" t="n">
        <v>3200</v>
      </c>
      <c r="J14" s="17" t="n">
        <v>800</v>
      </c>
      <c r="K14" s="9">
        <f>IF($A14="","",IFERROR(SUM($F14:$G14)-SUM($H14:$J14),""))</f>
        <v/>
      </c>
      <c r="L14" s="9">
        <f>IF($A14="","",IFERROR(IF(ISNUMBER(Assumptions!$B$4),Assumptions!$B$4,0)+SUM($K$4:$K13),""))</f>
        <v/>
      </c>
      <c r="M14" s="9">
        <f>IF($A14="","",IFERROR($L14+$K14,""))</f>
        <v/>
      </c>
      <c r="N14" s="10">
        <f>IF($A14="","",IF(OR(NOT(ISNUMBER($M14)),NOT(ISNUMBER(Assumptions!$B$5))),"Review inputs",IF($M14&lt;Assumptions!$B$5,"Review reserve","At or above reserve")))</f>
        <v/>
      </c>
      <c r="O14">
        <f>Assumptions!D14</f>
        <v/>
      </c>
      <c r="P14">
        <f>Assumptions!E14</f>
        <v/>
      </c>
      <c r="Q14">
        <f>Assumptions!F14</f>
        <v/>
      </c>
    </row>
    <row r="15" ht="20" customHeight="1">
      <c r="A15" s="22" t="n">
        <v>46722</v>
      </c>
      <c r="B15" s="15" t="inlineStr">
        <is>
          <t>Fictional Juniper Court</t>
        </is>
      </c>
      <c r="C15" s="15" t="inlineStr">
        <is>
          <t>FIC-JC-ALL</t>
        </is>
      </c>
      <c r="D15" s="16" t="inlineStr">
        <is>
          <t>Mixed occupancy</t>
        </is>
      </c>
      <c r="E15" s="15" t="inlineStr">
        <is>
          <t>Fictional December cash forecast</t>
        </is>
      </c>
      <c r="F15" s="17" t="n">
        <v>9450</v>
      </c>
      <c r="G15" s="17" t="n">
        <v>300</v>
      </c>
      <c r="H15" s="17" t="n">
        <v>2800</v>
      </c>
      <c r="I15" s="17" t="n">
        <v>3200</v>
      </c>
      <c r="J15" s="17" t="n">
        <v>6000</v>
      </c>
      <c r="K15" s="8">
        <f>IF($A15="","",IFERROR(SUM($F15:$G15)-SUM($H15:$J15),""))</f>
        <v/>
      </c>
      <c r="L15" s="8">
        <f>IF($A15="","",IFERROR(IF(ISNUMBER(Assumptions!$B$4),Assumptions!$B$4,0)+SUM($K$4:$K14),""))</f>
        <v/>
      </c>
      <c r="M15" s="8">
        <f>IF($A15="","",IFERROR($L15+$K15,""))</f>
        <v/>
      </c>
      <c r="N15" s="18">
        <f>IF($A15="","",IF(OR(NOT(ISNUMBER($M15)),NOT(ISNUMBER(Assumptions!$B$5))),"Review inputs",IF($M15&lt;Assumptions!$B$5,"Review reserve","At or above reserve")))</f>
        <v/>
      </c>
      <c r="O15">
        <f>Assumptions!D15</f>
        <v/>
      </c>
      <c r="P15">
        <f>Assumptions!E15</f>
        <v/>
      </c>
      <c r="Q15">
        <f>Assumptions!F15</f>
        <v/>
      </c>
    </row>
    <row r="16" ht="20" customHeight="1">
      <c r="A16" s="22" t="n"/>
      <c r="B16" s="15" t="n"/>
      <c r="C16" s="15" t="n"/>
      <c r="D16" s="16" t="n"/>
      <c r="E16" s="15" t="n"/>
      <c r="F16" s="17" t="n"/>
      <c r="G16" s="17" t="n"/>
      <c r="H16" s="17" t="n"/>
      <c r="I16" s="17" t="n"/>
      <c r="J16" s="17" t="n"/>
      <c r="K16" s="9">
        <f>IF($A16="","",IFERROR(SUM($F16:$G16)-SUM($H16:$J16),""))</f>
        <v/>
      </c>
      <c r="L16" s="9">
        <f>IF($A16="","",IFERROR(IF(ISNUMBER(Assumptions!$B$4),Assumptions!$B$4,0)+SUM($K$4:$K15),""))</f>
        <v/>
      </c>
      <c r="M16" s="9">
        <f>IF($A16="","",IFERROR($L16+$K16,""))</f>
        <v/>
      </c>
      <c r="N16" s="10">
        <f>IF($A16="","",IF(OR(NOT(ISNUMBER($M16)),NOT(ISNUMBER(Assumptions!$B$5))),"Review inputs",IF($M16&lt;Assumptions!$B$5,"Review reserve","At or above reserve")))</f>
        <v/>
      </c>
      <c r="O16">
        <f>Assumptions!D16</f>
        <v/>
      </c>
      <c r="P16">
        <f>Assumptions!E16</f>
        <v/>
      </c>
      <c r="Q16">
        <f>Assumptions!F16</f>
        <v/>
      </c>
    </row>
    <row r="17" ht="20" customHeight="1">
      <c r="A17" s="22" t="n"/>
      <c r="B17" s="15" t="n"/>
      <c r="C17" s="15" t="n"/>
      <c r="D17" s="16" t="n"/>
      <c r="E17" s="15" t="n"/>
      <c r="F17" s="17" t="n"/>
      <c r="G17" s="17" t="n"/>
      <c r="H17" s="17" t="n"/>
      <c r="I17" s="17" t="n"/>
      <c r="J17" s="17" t="n"/>
      <c r="K17" s="8">
        <f>IF($A17="","",IFERROR(SUM($F17:$G17)-SUM($H17:$J17),""))</f>
        <v/>
      </c>
      <c r="L17" s="8">
        <f>IF($A17="","",IFERROR(IF(ISNUMBER(Assumptions!$B$4),Assumptions!$B$4,0)+SUM($K$4:$K16),""))</f>
        <v/>
      </c>
      <c r="M17" s="8">
        <f>IF($A17="","",IFERROR($L17+$K17,""))</f>
        <v/>
      </c>
      <c r="N17" s="18">
        <f>IF($A17="","",IF(OR(NOT(ISNUMBER($M17)),NOT(ISNUMBER(Assumptions!$B$5))),"Review inputs",IF($M17&lt;Assumptions!$B$5,"Review reserve","At or above reserve")))</f>
        <v/>
      </c>
      <c r="O17">
        <f>Assumptions!D17</f>
        <v/>
      </c>
      <c r="P17">
        <f>Assumptions!E17</f>
        <v/>
      </c>
      <c r="Q17">
        <f>Assumptions!F17</f>
        <v/>
      </c>
    </row>
    <row r="18" ht="20" customHeight="1">
      <c r="A18" s="22" t="n"/>
      <c r="B18" s="15" t="n"/>
      <c r="C18" s="15" t="n"/>
      <c r="D18" s="16" t="n"/>
      <c r="E18" s="15" t="n"/>
      <c r="F18" s="17" t="n"/>
      <c r="G18" s="17" t="n"/>
      <c r="H18" s="17" t="n"/>
      <c r="I18" s="17" t="n"/>
      <c r="J18" s="17" t="n"/>
      <c r="K18" s="9">
        <f>IF($A18="","",IFERROR(SUM($F18:$G18)-SUM($H18:$J18),""))</f>
        <v/>
      </c>
      <c r="L18" s="9">
        <f>IF($A18="","",IFERROR(IF(ISNUMBER(Assumptions!$B$4),Assumptions!$B$4,0)+SUM($K$4:$K17),""))</f>
        <v/>
      </c>
      <c r="M18" s="9">
        <f>IF($A18="","",IFERROR($L18+$K18,""))</f>
        <v/>
      </c>
      <c r="N18" s="10">
        <f>IF($A18="","",IF(OR(NOT(ISNUMBER($M18)),NOT(ISNUMBER(Assumptions!$B$5))),"Review inputs",IF($M18&lt;Assumptions!$B$5,"Review reserve","At or above reserve")))</f>
        <v/>
      </c>
      <c r="O18">
        <f>Assumptions!D18</f>
        <v/>
      </c>
      <c r="P18">
        <f>Assumptions!E18</f>
        <v/>
      </c>
      <c r="Q18">
        <f>Assumptions!F18</f>
        <v/>
      </c>
    </row>
    <row r="19" ht="20" customHeight="1">
      <c r="A19" s="22" t="n"/>
      <c r="B19" s="15" t="n"/>
      <c r="C19" s="15" t="n"/>
      <c r="D19" s="16" t="n"/>
      <c r="E19" s="15" t="n"/>
      <c r="F19" s="17" t="n"/>
      <c r="G19" s="17" t="n"/>
      <c r="H19" s="17" t="n"/>
      <c r="I19" s="17" t="n"/>
      <c r="J19" s="17" t="n"/>
      <c r="K19" s="8">
        <f>IF($A19="","",IFERROR(SUM($F19:$G19)-SUM($H19:$J19),""))</f>
        <v/>
      </c>
      <c r="L19" s="8">
        <f>IF($A19="","",IFERROR(IF(ISNUMBER(Assumptions!$B$4),Assumptions!$B$4,0)+SUM($K$4:$K18),""))</f>
        <v/>
      </c>
      <c r="M19" s="8">
        <f>IF($A19="","",IFERROR($L19+$K19,""))</f>
        <v/>
      </c>
      <c r="N19" s="18">
        <f>IF($A19="","",IF(OR(NOT(ISNUMBER($M19)),NOT(ISNUMBER(Assumptions!$B$5))),"Review inputs",IF($M19&lt;Assumptions!$B$5,"Review reserve","At or above reserve")))</f>
        <v/>
      </c>
      <c r="O19">
        <f>Assumptions!D19</f>
        <v/>
      </c>
      <c r="P19">
        <f>Assumptions!E19</f>
        <v/>
      </c>
      <c r="Q19">
        <f>Assumptions!F19</f>
        <v/>
      </c>
    </row>
    <row r="20" ht="20" customHeight="1">
      <c r="A20" s="22" t="n"/>
      <c r="B20" s="15" t="n"/>
      <c r="C20" s="15" t="n"/>
      <c r="D20" s="16" t="n"/>
      <c r="E20" s="15" t="n"/>
      <c r="F20" s="17" t="n"/>
      <c r="G20" s="17" t="n"/>
      <c r="H20" s="17" t="n"/>
      <c r="I20" s="17" t="n"/>
      <c r="J20" s="17" t="n"/>
      <c r="K20" s="9">
        <f>IF($A20="","",IFERROR(SUM($F20:$G20)-SUM($H20:$J20),""))</f>
        <v/>
      </c>
      <c r="L20" s="9">
        <f>IF($A20="","",IFERROR(IF(ISNUMBER(Assumptions!$B$4),Assumptions!$B$4,0)+SUM($K$4:$K19),""))</f>
        <v/>
      </c>
      <c r="M20" s="9">
        <f>IF($A20="","",IFERROR($L20+$K20,""))</f>
        <v/>
      </c>
      <c r="N20" s="10">
        <f>IF($A20="","",IF(OR(NOT(ISNUMBER($M20)),NOT(ISNUMBER(Assumptions!$B$5))),"Review inputs",IF($M20&lt;Assumptions!$B$5,"Review reserve","At or above reserve")))</f>
        <v/>
      </c>
      <c r="O20">
        <f>Assumptions!D20</f>
        <v/>
      </c>
      <c r="P20">
        <f>Assumptions!E20</f>
        <v/>
      </c>
      <c r="Q20">
        <f>Assumptions!F20</f>
        <v/>
      </c>
    </row>
    <row r="21" ht="20" customHeight="1">
      <c r="A21" s="22" t="n"/>
      <c r="B21" s="15" t="n"/>
      <c r="C21" s="15" t="n"/>
      <c r="D21" s="16" t="n"/>
      <c r="E21" s="15" t="n"/>
      <c r="F21" s="17" t="n"/>
      <c r="G21" s="17" t="n"/>
      <c r="H21" s="17" t="n"/>
      <c r="I21" s="17" t="n"/>
      <c r="J21" s="17" t="n"/>
      <c r="K21" s="8">
        <f>IF($A21="","",IFERROR(SUM($F21:$G21)-SUM($H21:$J21),""))</f>
        <v/>
      </c>
      <c r="L21" s="8">
        <f>IF($A21="","",IFERROR(IF(ISNUMBER(Assumptions!$B$4),Assumptions!$B$4,0)+SUM($K$4:$K20),""))</f>
        <v/>
      </c>
      <c r="M21" s="8">
        <f>IF($A21="","",IFERROR($L21+$K21,""))</f>
        <v/>
      </c>
      <c r="N21" s="18">
        <f>IF($A21="","",IF(OR(NOT(ISNUMBER($M21)),NOT(ISNUMBER(Assumptions!$B$5))),"Review inputs",IF($M21&lt;Assumptions!$B$5,"Review reserve","At or above reserve")))</f>
        <v/>
      </c>
      <c r="O21">
        <f>Assumptions!D21</f>
        <v/>
      </c>
      <c r="P21">
        <f>Assumptions!E21</f>
        <v/>
      </c>
      <c r="Q21">
        <f>Assumptions!F21</f>
        <v/>
      </c>
    </row>
    <row r="22" ht="20" customHeight="1">
      <c r="A22" s="22" t="n"/>
      <c r="B22" s="15" t="n"/>
      <c r="C22" s="15" t="n"/>
      <c r="D22" s="16" t="n"/>
      <c r="E22" s="15" t="n"/>
      <c r="F22" s="17" t="n"/>
      <c r="G22" s="17" t="n"/>
      <c r="H22" s="17" t="n"/>
      <c r="I22" s="17" t="n"/>
      <c r="J22" s="17" t="n"/>
      <c r="K22" s="9">
        <f>IF($A22="","",IFERROR(SUM($F22:$G22)-SUM($H22:$J22),""))</f>
        <v/>
      </c>
      <c r="L22" s="9">
        <f>IF($A22="","",IFERROR(IF(ISNUMBER(Assumptions!$B$4),Assumptions!$B$4,0)+SUM($K$4:$K21),""))</f>
        <v/>
      </c>
      <c r="M22" s="9">
        <f>IF($A22="","",IFERROR($L22+$K22,""))</f>
        <v/>
      </c>
      <c r="N22" s="10">
        <f>IF($A22="","",IF(OR(NOT(ISNUMBER($M22)),NOT(ISNUMBER(Assumptions!$B$5))),"Review inputs",IF($M22&lt;Assumptions!$B$5,"Review reserve","At or above reserve")))</f>
        <v/>
      </c>
      <c r="O22">
        <f>Assumptions!D22</f>
        <v/>
      </c>
      <c r="P22">
        <f>Assumptions!E22</f>
        <v/>
      </c>
      <c r="Q22">
        <f>Assumptions!F22</f>
        <v/>
      </c>
    </row>
    <row r="23" ht="20" customHeight="1">
      <c r="A23" s="22" t="n"/>
      <c r="B23" s="15" t="n"/>
      <c r="C23" s="15" t="n"/>
      <c r="D23" s="16" t="n"/>
      <c r="E23" s="15" t="n"/>
      <c r="F23" s="17" t="n"/>
      <c r="G23" s="17" t="n"/>
      <c r="H23" s="17" t="n"/>
      <c r="I23" s="17" t="n"/>
      <c r="J23" s="17" t="n"/>
      <c r="K23" s="8">
        <f>IF($A23="","",IFERROR(SUM($F23:$G23)-SUM($H23:$J23),""))</f>
        <v/>
      </c>
      <c r="L23" s="8">
        <f>IF($A23="","",IFERROR(IF(ISNUMBER(Assumptions!$B$4),Assumptions!$B$4,0)+SUM($K$4:$K22),""))</f>
        <v/>
      </c>
      <c r="M23" s="8">
        <f>IF($A23="","",IFERROR($L23+$K23,""))</f>
        <v/>
      </c>
      <c r="N23" s="18">
        <f>IF($A23="","",IF(OR(NOT(ISNUMBER($M23)),NOT(ISNUMBER(Assumptions!$B$5))),"Review inputs",IF($M23&lt;Assumptions!$B$5,"Review reserve","At or above reserve")))</f>
        <v/>
      </c>
      <c r="O23">
        <f>Assumptions!D23</f>
        <v/>
      </c>
      <c r="P23">
        <f>Assumptions!E23</f>
        <v/>
      </c>
      <c r="Q23">
        <f>Assumptions!F23</f>
        <v/>
      </c>
    </row>
    <row r="24" ht="20" customHeight="1">
      <c r="A24" s="22" t="n"/>
      <c r="B24" s="15" t="n"/>
      <c r="C24" s="15" t="n"/>
      <c r="D24" s="16" t="n"/>
      <c r="E24" s="15" t="n"/>
      <c r="F24" s="17" t="n"/>
      <c r="G24" s="17" t="n"/>
      <c r="H24" s="17" t="n"/>
      <c r="I24" s="17" t="n"/>
      <c r="J24" s="17" t="n"/>
      <c r="K24" s="9">
        <f>IF($A24="","",IFERROR(SUM($F24:$G24)-SUM($H24:$J24),""))</f>
        <v/>
      </c>
      <c r="L24" s="9">
        <f>IF($A24="","",IFERROR(IF(ISNUMBER(Assumptions!$B$4),Assumptions!$B$4,0)+SUM($K$4:$K23),""))</f>
        <v/>
      </c>
      <c r="M24" s="9">
        <f>IF($A24="","",IFERROR($L24+$K24,""))</f>
        <v/>
      </c>
      <c r="N24" s="10">
        <f>IF($A24="","",IF(OR(NOT(ISNUMBER($M24)),NOT(ISNUMBER(Assumptions!$B$5))),"Review inputs",IF($M24&lt;Assumptions!$B$5,"Review reserve","At or above reserve")))</f>
        <v/>
      </c>
      <c r="O24">
        <f>Assumptions!D24</f>
        <v/>
      </c>
      <c r="P24">
        <f>Assumptions!E24</f>
        <v/>
      </c>
      <c r="Q24">
        <f>Assumptions!F24</f>
        <v/>
      </c>
    </row>
    <row r="25" ht="20" customHeight="1">
      <c r="A25" s="22" t="n"/>
      <c r="B25" s="15" t="n"/>
      <c r="C25" s="15" t="n"/>
      <c r="D25" s="16" t="n"/>
      <c r="E25" s="15" t="n"/>
      <c r="F25" s="17" t="n"/>
      <c r="G25" s="17" t="n"/>
      <c r="H25" s="17" t="n"/>
      <c r="I25" s="17" t="n"/>
      <c r="J25" s="17" t="n"/>
      <c r="K25" s="8">
        <f>IF($A25="","",IFERROR(SUM($F25:$G25)-SUM($H25:$J25),""))</f>
        <v/>
      </c>
      <c r="L25" s="8">
        <f>IF($A25="","",IFERROR(IF(ISNUMBER(Assumptions!$B$4),Assumptions!$B$4,0)+SUM($K$4:$K24),""))</f>
        <v/>
      </c>
      <c r="M25" s="8">
        <f>IF($A25="","",IFERROR($L25+$K25,""))</f>
        <v/>
      </c>
      <c r="N25" s="18">
        <f>IF($A25="","",IF(OR(NOT(ISNUMBER($M25)),NOT(ISNUMBER(Assumptions!$B$5))),"Review inputs",IF($M25&lt;Assumptions!$B$5,"Review reserve","At or above reserve")))</f>
        <v/>
      </c>
      <c r="O25">
        <f>Assumptions!D25</f>
        <v/>
      </c>
      <c r="P25">
        <f>Assumptions!E25</f>
        <v/>
      </c>
      <c r="Q25">
        <f>Assumptions!F25</f>
        <v/>
      </c>
    </row>
    <row r="26" ht="20" customHeight="1">
      <c r="A26" s="22" t="n"/>
      <c r="B26" s="15" t="n"/>
      <c r="C26" s="15" t="n"/>
      <c r="D26" s="16" t="n"/>
      <c r="E26" s="15" t="n"/>
      <c r="F26" s="17" t="n"/>
      <c r="G26" s="17" t="n"/>
      <c r="H26" s="17" t="n"/>
      <c r="I26" s="17" t="n"/>
      <c r="J26" s="17" t="n"/>
      <c r="K26" s="9">
        <f>IF($A26="","",IFERROR(SUM($F26:$G26)-SUM($H26:$J26),""))</f>
        <v/>
      </c>
      <c r="L26" s="9">
        <f>IF($A26="","",IFERROR(IF(ISNUMBER(Assumptions!$B$4),Assumptions!$B$4,0)+SUM($K$4:$K25),""))</f>
        <v/>
      </c>
      <c r="M26" s="9">
        <f>IF($A26="","",IFERROR($L26+$K26,""))</f>
        <v/>
      </c>
      <c r="N26" s="10">
        <f>IF($A26="","",IF(OR(NOT(ISNUMBER($M26)),NOT(ISNUMBER(Assumptions!$B$5))),"Review inputs",IF($M26&lt;Assumptions!$B$5,"Review reserve","At or above reserve")))</f>
        <v/>
      </c>
      <c r="O26">
        <f>Assumptions!D26</f>
        <v/>
      </c>
      <c r="P26">
        <f>Assumptions!E26</f>
        <v/>
      </c>
      <c r="Q26">
        <f>Assumptions!F26</f>
        <v/>
      </c>
    </row>
    <row r="27" ht="20" customHeight="1">
      <c r="A27" s="22" t="n"/>
      <c r="B27" s="15" t="n"/>
      <c r="C27" s="15" t="n"/>
      <c r="D27" s="16" t="n"/>
      <c r="E27" s="15" t="n"/>
      <c r="F27" s="17" t="n"/>
      <c r="G27" s="17" t="n"/>
      <c r="H27" s="17" t="n"/>
      <c r="I27" s="17" t="n"/>
      <c r="J27" s="17" t="n"/>
      <c r="K27" s="8">
        <f>IF($A27="","",IFERROR(SUM($F27:$G27)-SUM($H27:$J27),""))</f>
        <v/>
      </c>
      <c r="L27" s="8">
        <f>IF($A27="","",IFERROR(IF(ISNUMBER(Assumptions!$B$4),Assumptions!$B$4,0)+SUM($K$4:$K26),""))</f>
        <v/>
      </c>
      <c r="M27" s="8">
        <f>IF($A27="","",IFERROR($L27+$K27,""))</f>
        <v/>
      </c>
      <c r="N27" s="18">
        <f>IF($A27="","",IF(OR(NOT(ISNUMBER($M27)),NOT(ISNUMBER(Assumptions!$B$5))),"Review inputs",IF($M27&lt;Assumptions!$B$5,"Review reserve","At or above reserve")))</f>
        <v/>
      </c>
      <c r="O27">
        <f>Assumptions!D27</f>
        <v/>
      </c>
      <c r="P27">
        <f>Assumptions!E27</f>
        <v/>
      </c>
      <c r="Q27">
        <f>Assumptions!F27</f>
        <v/>
      </c>
    </row>
    <row r="28" ht="20" customHeight="1">
      <c r="A28" s="22" t="n"/>
      <c r="B28" s="15" t="n"/>
      <c r="C28" s="15" t="n"/>
      <c r="D28" s="16" t="n"/>
      <c r="E28" s="15" t="n"/>
      <c r="F28" s="17" t="n"/>
      <c r="G28" s="17" t="n"/>
      <c r="H28" s="17" t="n"/>
      <c r="I28" s="17" t="n"/>
      <c r="J28" s="17" t="n"/>
      <c r="K28" s="9">
        <f>IF($A28="","",IFERROR(SUM($F28:$G28)-SUM($H28:$J28),""))</f>
        <v/>
      </c>
      <c r="L28" s="9">
        <f>IF($A28="","",IFERROR(IF(ISNUMBER(Assumptions!$B$4),Assumptions!$B$4,0)+SUM($K$4:$K27),""))</f>
        <v/>
      </c>
      <c r="M28" s="9">
        <f>IF($A28="","",IFERROR($L28+$K28,""))</f>
        <v/>
      </c>
      <c r="N28" s="10">
        <f>IF($A28="","",IF(OR(NOT(ISNUMBER($M28)),NOT(ISNUMBER(Assumptions!$B$5))),"Review inputs",IF($M28&lt;Assumptions!$B$5,"Review reserve","At or above reserve")))</f>
        <v/>
      </c>
      <c r="O28">
        <f>Assumptions!D28</f>
        <v/>
      </c>
      <c r="P28">
        <f>Assumptions!E28</f>
        <v/>
      </c>
      <c r="Q28">
        <f>Assumptions!F28</f>
        <v/>
      </c>
    </row>
    <row r="29" ht="20" customHeight="1">
      <c r="A29" s="22" t="n"/>
      <c r="B29" s="15" t="n"/>
      <c r="C29" s="15" t="n"/>
      <c r="D29" s="16" t="n"/>
      <c r="E29" s="15" t="n"/>
      <c r="F29" s="17" t="n"/>
      <c r="G29" s="17" t="n"/>
      <c r="H29" s="17" t="n"/>
      <c r="I29" s="17" t="n"/>
      <c r="J29" s="17" t="n"/>
      <c r="K29" s="8">
        <f>IF($A29="","",IFERROR(SUM($F29:$G29)-SUM($H29:$J29),""))</f>
        <v/>
      </c>
      <c r="L29" s="8">
        <f>IF($A29="","",IFERROR(IF(ISNUMBER(Assumptions!$B$4),Assumptions!$B$4,0)+SUM($K$4:$K28),""))</f>
        <v/>
      </c>
      <c r="M29" s="8">
        <f>IF($A29="","",IFERROR($L29+$K29,""))</f>
        <v/>
      </c>
      <c r="N29" s="18">
        <f>IF($A29="","",IF(OR(NOT(ISNUMBER($M29)),NOT(ISNUMBER(Assumptions!$B$5))),"Review inputs",IF($M29&lt;Assumptions!$B$5,"Review reserve","At or above reserve")))</f>
        <v/>
      </c>
      <c r="O29">
        <f>Assumptions!D29</f>
        <v/>
      </c>
      <c r="P29">
        <f>Assumptions!E29</f>
        <v/>
      </c>
      <c r="Q29">
        <f>Assumptions!F29</f>
        <v/>
      </c>
    </row>
    <row r="30" ht="20" customHeight="1">
      <c r="A30" s="22" t="n"/>
      <c r="B30" s="15" t="n"/>
      <c r="C30" s="15" t="n"/>
      <c r="D30" s="16" t="n"/>
      <c r="E30" s="15" t="n"/>
      <c r="F30" s="17" t="n"/>
      <c r="G30" s="17" t="n"/>
      <c r="H30" s="17" t="n"/>
      <c r="I30" s="17" t="n"/>
      <c r="J30" s="17" t="n"/>
      <c r="K30" s="9">
        <f>IF($A30="","",IFERROR(SUM($F30:$G30)-SUM($H30:$J30),""))</f>
        <v/>
      </c>
      <c r="L30" s="9">
        <f>IF($A30="","",IFERROR(IF(ISNUMBER(Assumptions!$B$4),Assumptions!$B$4,0)+SUM($K$4:$K29),""))</f>
        <v/>
      </c>
      <c r="M30" s="9">
        <f>IF($A30="","",IFERROR($L30+$K30,""))</f>
        <v/>
      </c>
      <c r="N30" s="10">
        <f>IF($A30="","",IF(OR(NOT(ISNUMBER($M30)),NOT(ISNUMBER(Assumptions!$B$5))),"Review inputs",IF($M30&lt;Assumptions!$B$5,"Review reserve","At or above reserve")))</f>
        <v/>
      </c>
      <c r="O30">
        <f>Assumptions!D30</f>
        <v/>
      </c>
      <c r="P30">
        <f>Assumptions!E30</f>
        <v/>
      </c>
      <c r="Q30">
        <f>Assumptions!F30</f>
        <v/>
      </c>
    </row>
    <row r="31" ht="20" customHeight="1">
      <c r="A31" s="22" t="n"/>
      <c r="B31" s="15" t="n"/>
      <c r="C31" s="15" t="n"/>
      <c r="D31" s="16" t="n"/>
      <c r="E31" s="15" t="n"/>
      <c r="F31" s="17" t="n"/>
      <c r="G31" s="17" t="n"/>
      <c r="H31" s="17" t="n"/>
      <c r="I31" s="17" t="n"/>
      <c r="J31" s="17" t="n"/>
      <c r="K31" s="8">
        <f>IF($A31="","",IFERROR(SUM($F31:$G31)-SUM($H31:$J31),""))</f>
        <v/>
      </c>
      <c r="L31" s="8">
        <f>IF($A31="","",IFERROR(IF(ISNUMBER(Assumptions!$B$4),Assumptions!$B$4,0)+SUM($K$4:$K30),""))</f>
        <v/>
      </c>
      <c r="M31" s="8">
        <f>IF($A31="","",IFERROR($L31+$K31,""))</f>
        <v/>
      </c>
      <c r="N31" s="18">
        <f>IF($A31="","",IF(OR(NOT(ISNUMBER($M31)),NOT(ISNUMBER(Assumptions!$B$5))),"Review inputs",IF($M31&lt;Assumptions!$B$5,"Review reserve","At or above reserve")))</f>
        <v/>
      </c>
      <c r="O31">
        <f>Assumptions!D31</f>
        <v/>
      </c>
      <c r="P31">
        <f>Assumptions!E31</f>
        <v/>
      </c>
      <c r="Q31">
        <f>Assumptions!F31</f>
        <v/>
      </c>
    </row>
    <row r="32" ht="20" customHeight="1">
      <c r="A32" s="22" t="n"/>
      <c r="B32" s="15" t="n"/>
      <c r="C32" s="15" t="n"/>
      <c r="D32" s="16" t="n"/>
      <c r="E32" s="15" t="n"/>
      <c r="F32" s="17" t="n"/>
      <c r="G32" s="17" t="n"/>
      <c r="H32" s="17" t="n"/>
      <c r="I32" s="17" t="n"/>
      <c r="J32" s="17" t="n"/>
      <c r="K32" s="9">
        <f>IF($A32="","",IFERROR(SUM($F32:$G32)-SUM($H32:$J32),""))</f>
        <v/>
      </c>
      <c r="L32" s="9">
        <f>IF($A32="","",IFERROR(IF(ISNUMBER(Assumptions!$B$4),Assumptions!$B$4,0)+SUM($K$4:$K31),""))</f>
        <v/>
      </c>
      <c r="M32" s="9">
        <f>IF($A32="","",IFERROR($L32+$K32,""))</f>
        <v/>
      </c>
      <c r="N32" s="10">
        <f>IF($A32="","",IF(OR(NOT(ISNUMBER($M32)),NOT(ISNUMBER(Assumptions!$B$5))),"Review inputs",IF($M32&lt;Assumptions!$B$5,"Review reserve","At or above reserve")))</f>
        <v/>
      </c>
      <c r="O32">
        <f>Assumptions!D32</f>
        <v/>
      </c>
      <c r="P32">
        <f>Assumptions!E32</f>
        <v/>
      </c>
      <c r="Q32">
        <f>Assumptions!F32</f>
        <v/>
      </c>
    </row>
    <row r="33" ht="20" customHeight="1">
      <c r="A33" s="22" t="n"/>
      <c r="B33" s="15" t="n"/>
      <c r="C33" s="15" t="n"/>
      <c r="D33" s="16" t="n"/>
      <c r="E33" s="15" t="n"/>
      <c r="F33" s="17" t="n"/>
      <c r="G33" s="17" t="n"/>
      <c r="H33" s="17" t="n"/>
      <c r="I33" s="17" t="n"/>
      <c r="J33" s="17" t="n"/>
      <c r="K33" s="8">
        <f>IF($A33="","",IFERROR(SUM($F33:$G33)-SUM($H33:$J33),""))</f>
        <v/>
      </c>
      <c r="L33" s="8">
        <f>IF($A33="","",IFERROR(IF(ISNUMBER(Assumptions!$B$4),Assumptions!$B$4,0)+SUM($K$4:$K32),""))</f>
        <v/>
      </c>
      <c r="M33" s="8">
        <f>IF($A33="","",IFERROR($L33+$K33,""))</f>
        <v/>
      </c>
      <c r="N33" s="18">
        <f>IF($A33="","",IF(OR(NOT(ISNUMBER($M33)),NOT(ISNUMBER(Assumptions!$B$5))),"Review inputs",IF($M33&lt;Assumptions!$B$5,"Review reserve","At or above reserve")))</f>
        <v/>
      </c>
      <c r="O33">
        <f>Assumptions!D33</f>
        <v/>
      </c>
      <c r="P33">
        <f>Assumptions!E33</f>
        <v/>
      </c>
      <c r="Q33">
        <f>Assumptions!F33</f>
        <v/>
      </c>
    </row>
    <row r="34" ht="20" customHeight="1">
      <c r="A34" s="22" t="n"/>
      <c r="B34" s="15" t="n"/>
      <c r="C34" s="15" t="n"/>
      <c r="D34" s="16" t="n"/>
      <c r="E34" s="15" t="n"/>
      <c r="F34" s="17" t="n"/>
      <c r="G34" s="17" t="n"/>
      <c r="H34" s="17" t="n"/>
      <c r="I34" s="17" t="n"/>
      <c r="J34" s="17" t="n"/>
      <c r="K34" s="9">
        <f>IF($A34="","",IFERROR(SUM($F34:$G34)-SUM($H34:$J34),""))</f>
        <v/>
      </c>
      <c r="L34" s="9">
        <f>IF($A34="","",IFERROR(IF(ISNUMBER(Assumptions!$B$4),Assumptions!$B$4,0)+SUM($K$4:$K33),""))</f>
        <v/>
      </c>
      <c r="M34" s="9">
        <f>IF($A34="","",IFERROR($L34+$K34,""))</f>
        <v/>
      </c>
      <c r="N34" s="10">
        <f>IF($A34="","",IF(OR(NOT(ISNUMBER($M34)),NOT(ISNUMBER(Assumptions!$B$5))),"Review inputs",IF($M34&lt;Assumptions!$B$5,"Review reserve","At or above reserve")))</f>
        <v/>
      </c>
      <c r="O34">
        <f>Assumptions!D34</f>
        <v/>
      </c>
      <c r="P34">
        <f>Assumptions!E34</f>
        <v/>
      </c>
      <c r="Q34">
        <f>Assumptions!F34</f>
        <v/>
      </c>
    </row>
    <row r="35" ht="20" customHeight="1">
      <c r="A35" s="22" t="n"/>
      <c r="B35" s="15" t="n"/>
      <c r="C35" s="15" t="n"/>
      <c r="D35" s="16" t="n"/>
      <c r="E35" s="15" t="n"/>
      <c r="F35" s="17" t="n"/>
      <c r="G35" s="17" t="n"/>
      <c r="H35" s="17" t="n"/>
      <c r="I35" s="17" t="n"/>
      <c r="J35" s="17" t="n"/>
      <c r="K35" s="8">
        <f>IF($A35="","",IFERROR(SUM($F35:$G35)-SUM($H35:$J35),""))</f>
        <v/>
      </c>
      <c r="L35" s="8">
        <f>IF($A35="","",IFERROR(IF(ISNUMBER(Assumptions!$B$4),Assumptions!$B$4,0)+SUM($K$4:$K34),""))</f>
        <v/>
      </c>
      <c r="M35" s="8">
        <f>IF($A35="","",IFERROR($L35+$K35,""))</f>
        <v/>
      </c>
      <c r="N35" s="18">
        <f>IF($A35="","",IF(OR(NOT(ISNUMBER($M35)),NOT(ISNUMBER(Assumptions!$B$5))),"Review inputs",IF($M35&lt;Assumptions!$B$5,"Review reserve","At or above reserve")))</f>
        <v/>
      </c>
      <c r="O35">
        <f>Assumptions!D35</f>
        <v/>
      </c>
      <c r="P35">
        <f>Assumptions!E35</f>
        <v/>
      </c>
      <c r="Q35">
        <f>Assumptions!F35</f>
        <v/>
      </c>
    </row>
    <row r="36" ht="20" customHeight="1">
      <c r="A36" s="22" t="n"/>
      <c r="B36" s="15" t="n"/>
      <c r="C36" s="15" t="n"/>
      <c r="D36" s="16" t="n"/>
      <c r="E36" s="15" t="n"/>
      <c r="F36" s="17" t="n"/>
      <c r="G36" s="17" t="n"/>
      <c r="H36" s="17" t="n"/>
      <c r="I36" s="17" t="n"/>
      <c r="J36" s="17" t="n"/>
      <c r="K36" s="9">
        <f>IF($A36="","",IFERROR(SUM($F36:$G36)-SUM($H36:$J36),""))</f>
        <v/>
      </c>
      <c r="L36" s="9">
        <f>IF($A36="","",IFERROR(IF(ISNUMBER(Assumptions!$B$4),Assumptions!$B$4,0)+SUM($K$4:$K35),""))</f>
        <v/>
      </c>
      <c r="M36" s="9">
        <f>IF($A36="","",IFERROR($L36+$K36,""))</f>
        <v/>
      </c>
      <c r="N36" s="10">
        <f>IF($A36="","",IF(OR(NOT(ISNUMBER($M36)),NOT(ISNUMBER(Assumptions!$B$5))),"Review inputs",IF($M36&lt;Assumptions!$B$5,"Review reserve","At or above reserve")))</f>
        <v/>
      </c>
      <c r="O36">
        <f>Assumptions!D36</f>
        <v/>
      </c>
      <c r="P36">
        <f>Assumptions!E36</f>
        <v/>
      </c>
      <c r="Q36">
        <f>Assumptions!F36</f>
        <v/>
      </c>
    </row>
    <row r="37" ht="20" customHeight="1">
      <c r="A37" s="22" t="n"/>
      <c r="B37" s="15" t="n"/>
      <c r="C37" s="15" t="n"/>
      <c r="D37" s="16" t="n"/>
      <c r="E37" s="15" t="n"/>
      <c r="F37" s="17" t="n"/>
      <c r="G37" s="17" t="n"/>
      <c r="H37" s="17" t="n"/>
      <c r="I37" s="17" t="n"/>
      <c r="J37" s="17" t="n"/>
      <c r="K37" s="8">
        <f>IF($A37="","",IFERROR(SUM($F37:$G37)-SUM($H37:$J37),""))</f>
        <v/>
      </c>
      <c r="L37" s="8">
        <f>IF($A37="","",IFERROR(IF(ISNUMBER(Assumptions!$B$4),Assumptions!$B$4,0)+SUM($K$4:$K36),""))</f>
        <v/>
      </c>
      <c r="M37" s="8">
        <f>IF($A37="","",IFERROR($L37+$K37,""))</f>
        <v/>
      </c>
      <c r="N37" s="18">
        <f>IF($A37="","",IF(OR(NOT(ISNUMBER($M37)),NOT(ISNUMBER(Assumptions!$B$5))),"Review inputs",IF($M37&lt;Assumptions!$B$5,"Review reserve","At or above reserve")))</f>
        <v/>
      </c>
      <c r="O37">
        <f>Assumptions!D37</f>
        <v/>
      </c>
      <c r="P37">
        <f>Assumptions!E37</f>
        <v/>
      </c>
      <c r="Q37">
        <f>Assumptions!F37</f>
        <v/>
      </c>
    </row>
    <row r="38" ht="20" customHeight="1">
      <c r="A38" s="22" t="n"/>
      <c r="B38" s="15" t="n"/>
      <c r="C38" s="15" t="n"/>
      <c r="D38" s="16" t="n"/>
      <c r="E38" s="15" t="n"/>
      <c r="F38" s="17" t="n"/>
      <c r="G38" s="17" t="n"/>
      <c r="H38" s="17" t="n"/>
      <c r="I38" s="17" t="n"/>
      <c r="J38" s="17" t="n"/>
      <c r="K38" s="9">
        <f>IF($A38="","",IFERROR(SUM($F38:$G38)-SUM($H38:$J38),""))</f>
        <v/>
      </c>
      <c r="L38" s="9">
        <f>IF($A38="","",IFERROR(IF(ISNUMBER(Assumptions!$B$4),Assumptions!$B$4,0)+SUM($K$4:$K37),""))</f>
        <v/>
      </c>
      <c r="M38" s="9">
        <f>IF($A38="","",IFERROR($L38+$K38,""))</f>
        <v/>
      </c>
      <c r="N38" s="10">
        <f>IF($A38="","",IF(OR(NOT(ISNUMBER($M38)),NOT(ISNUMBER(Assumptions!$B$5))),"Review inputs",IF($M38&lt;Assumptions!$B$5,"Review reserve","At or above reserve")))</f>
        <v/>
      </c>
      <c r="O38">
        <f>Assumptions!D38</f>
        <v/>
      </c>
      <c r="P38">
        <f>Assumptions!E38</f>
        <v/>
      </c>
      <c r="Q38">
        <f>Assumptions!F38</f>
        <v/>
      </c>
    </row>
    <row r="39" ht="20" customHeight="1">
      <c r="A39" s="22" t="n"/>
      <c r="B39" s="15" t="n"/>
      <c r="C39" s="15" t="n"/>
      <c r="D39" s="16" t="n"/>
      <c r="E39" s="15" t="n"/>
      <c r="F39" s="17" t="n"/>
      <c r="G39" s="17" t="n"/>
      <c r="H39" s="17" t="n"/>
      <c r="I39" s="17" t="n"/>
      <c r="J39" s="17" t="n"/>
      <c r="K39" s="8">
        <f>IF($A39="","",IFERROR(SUM($F39:$G39)-SUM($H39:$J39),""))</f>
        <v/>
      </c>
      <c r="L39" s="8">
        <f>IF($A39="","",IFERROR(IF(ISNUMBER(Assumptions!$B$4),Assumptions!$B$4,0)+SUM($K$4:$K38),""))</f>
        <v/>
      </c>
      <c r="M39" s="8">
        <f>IF($A39="","",IFERROR($L39+$K39,""))</f>
        <v/>
      </c>
      <c r="N39" s="18">
        <f>IF($A39="","",IF(OR(NOT(ISNUMBER($M39)),NOT(ISNUMBER(Assumptions!$B$5))),"Review inputs",IF($M39&lt;Assumptions!$B$5,"Review reserve","At or above reserve")))</f>
        <v/>
      </c>
      <c r="O39">
        <f>Assumptions!D39</f>
        <v/>
      </c>
      <c r="P39">
        <f>Assumptions!E39</f>
        <v/>
      </c>
      <c r="Q39">
        <f>Assumptions!F39</f>
        <v/>
      </c>
    </row>
    <row r="40" ht="20" customHeight="1">
      <c r="A40" s="22" t="n"/>
      <c r="B40" s="15" t="n"/>
      <c r="C40" s="15" t="n"/>
      <c r="D40" s="16" t="n"/>
      <c r="E40" s="15" t="n"/>
      <c r="F40" s="17" t="n"/>
      <c r="G40" s="17" t="n"/>
      <c r="H40" s="17" t="n"/>
      <c r="I40" s="17" t="n"/>
      <c r="J40" s="17" t="n"/>
      <c r="K40" s="9">
        <f>IF($A40="","",IFERROR(SUM($F40:$G40)-SUM($H40:$J40),""))</f>
        <v/>
      </c>
      <c r="L40" s="9">
        <f>IF($A40="","",IFERROR(IF(ISNUMBER(Assumptions!$B$4),Assumptions!$B$4,0)+SUM($K$4:$K39),""))</f>
        <v/>
      </c>
      <c r="M40" s="9">
        <f>IF($A40="","",IFERROR($L40+$K40,""))</f>
        <v/>
      </c>
      <c r="N40" s="10">
        <f>IF($A40="","",IF(OR(NOT(ISNUMBER($M40)),NOT(ISNUMBER(Assumptions!$B$5))),"Review inputs",IF($M40&lt;Assumptions!$B$5,"Review reserve","At or above reserve")))</f>
        <v/>
      </c>
      <c r="O40">
        <f>Assumptions!D40</f>
        <v/>
      </c>
      <c r="P40">
        <f>Assumptions!E40</f>
        <v/>
      </c>
      <c r="Q40">
        <f>Assumptions!F40</f>
        <v/>
      </c>
    </row>
    <row r="41" ht="20" customHeight="1">
      <c r="A41" s="22" t="n"/>
      <c r="B41" s="15" t="n"/>
      <c r="C41" s="15" t="n"/>
      <c r="D41" s="16" t="n"/>
      <c r="E41" s="15" t="n"/>
      <c r="F41" s="17" t="n"/>
      <c r="G41" s="17" t="n"/>
      <c r="H41" s="17" t="n"/>
      <c r="I41" s="17" t="n"/>
      <c r="J41" s="17" t="n"/>
      <c r="K41" s="8">
        <f>IF($A41="","",IFERROR(SUM($F41:$G41)-SUM($H41:$J41),""))</f>
        <v/>
      </c>
      <c r="L41" s="8">
        <f>IF($A41="","",IFERROR(IF(ISNUMBER(Assumptions!$B$4),Assumptions!$B$4,0)+SUM($K$4:$K40),""))</f>
        <v/>
      </c>
      <c r="M41" s="8">
        <f>IF($A41="","",IFERROR($L41+$K41,""))</f>
        <v/>
      </c>
      <c r="N41" s="18">
        <f>IF($A41="","",IF(OR(NOT(ISNUMBER($M41)),NOT(ISNUMBER(Assumptions!$B$5))),"Review inputs",IF($M41&lt;Assumptions!$B$5,"Review reserve","At or above reserve")))</f>
        <v/>
      </c>
      <c r="O41">
        <f>Assumptions!D41</f>
        <v/>
      </c>
      <c r="P41">
        <f>Assumptions!E41</f>
        <v/>
      </c>
      <c r="Q41">
        <f>Assumptions!F41</f>
        <v/>
      </c>
    </row>
    <row r="42" ht="20" customHeight="1">
      <c r="A42" s="22" t="n"/>
      <c r="B42" s="15" t="n"/>
      <c r="C42" s="15" t="n"/>
      <c r="D42" s="16" t="n"/>
      <c r="E42" s="15" t="n"/>
      <c r="F42" s="17" t="n"/>
      <c r="G42" s="17" t="n"/>
      <c r="H42" s="17" t="n"/>
      <c r="I42" s="17" t="n"/>
      <c r="J42" s="17" t="n"/>
      <c r="K42" s="9">
        <f>IF($A42="","",IFERROR(SUM($F42:$G42)-SUM($H42:$J42),""))</f>
        <v/>
      </c>
      <c r="L42" s="9">
        <f>IF($A42="","",IFERROR(IF(ISNUMBER(Assumptions!$B$4),Assumptions!$B$4,0)+SUM($K$4:$K41),""))</f>
        <v/>
      </c>
      <c r="M42" s="9">
        <f>IF($A42="","",IFERROR($L42+$K42,""))</f>
        <v/>
      </c>
      <c r="N42" s="10">
        <f>IF($A42="","",IF(OR(NOT(ISNUMBER($M42)),NOT(ISNUMBER(Assumptions!$B$5))),"Review inputs",IF($M42&lt;Assumptions!$B$5,"Review reserve","At or above reserve")))</f>
        <v/>
      </c>
      <c r="O42">
        <f>Assumptions!D42</f>
        <v/>
      </c>
      <c r="P42">
        <f>Assumptions!E42</f>
        <v/>
      </c>
      <c r="Q42">
        <f>Assumptions!F42</f>
        <v/>
      </c>
    </row>
    <row r="43" ht="20" customHeight="1">
      <c r="A43" s="22" t="n"/>
      <c r="B43" s="15" t="n"/>
      <c r="C43" s="15" t="n"/>
      <c r="D43" s="16" t="n"/>
      <c r="E43" s="15" t="n"/>
      <c r="F43" s="17" t="n"/>
      <c r="G43" s="17" t="n"/>
      <c r="H43" s="17" t="n"/>
      <c r="I43" s="17" t="n"/>
      <c r="J43" s="17" t="n"/>
      <c r="K43" s="8">
        <f>IF($A43="","",IFERROR(SUM($F43:$G43)-SUM($H43:$J43),""))</f>
        <v/>
      </c>
      <c r="L43" s="8">
        <f>IF($A43="","",IFERROR(IF(ISNUMBER(Assumptions!$B$4),Assumptions!$B$4,0)+SUM($K$4:$K42),""))</f>
        <v/>
      </c>
      <c r="M43" s="8">
        <f>IF($A43="","",IFERROR($L43+$K43,""))</f>
        <v/>
      </c>
      <c r="N43" s="18">
        <f>IF($A43="","",IF(OR(NOT(ISNUMBER($M43)),NOT(ISNUMBER(Assumptions!$B$5))),"Review inputs",IF($M43&lt;Assumptions!$B$5,"Review reserve","At or above reserve")))</f>
        <v/>
      </c>
      <c r="O43">
        <f>Assumptions!D43</f>
        <v/>
      </c>
      <c r="P43">
        <f>Assumptions!E43</f>
        <v/>
      </c>
      <c r="Q43">
        <f>Assumptions!F43</f>
        <v/>
      </c>
    </row>
    <row r="44" ht="20" customHeight="1">
      <c r="A44" s="22" t="n"/>
      <c r="B44" s="15" t="n"/>
      <c r="C44" s="15" t="n"/>
      <c r="D44" s="16" t="n"/>
      <c r="E44" s="15" t="n"/>
      <c r="F44" s="17" t="n"/>
      <c r="G44" s="17" t="n"/>
      <c r="H44" s="17" t="n"/>
      <c r="I44" s="17" t="n"/>
      <c r="J44" s="17" t="n"/>
      <c r="K44" s="9">
        <f>IF($A44="","",IFERROR(SUM($F44:$G44)-SUM($H44:$J44),""))</f>
        <v/>
      </c>
      <c r="L44" s="9">
        <f>IF($A44="","",IFERROR(IF(ISNUMBER(Assumptions!$B$4),Assumptions!$B$4,0)+SUM($K$4:$K43),""))</f>
        <v/>
      </c>
      <c r="M44" s="9">
        <f>IF($A44="","",IFERROR($L44+$K44,""))</f>
        <v/>
      </c>
      <c r="N44" s="10">
        <f>IF($A44="","",IF(OR(NOT(ISNUMBER($M44)),NOT(ISNUMBER(Assumptions!$B$5))),"Review inputs",IF($M44&lt;Assumptions!$B$5,"Review reserve","At or above reserve")))</f>
        <v/>
      </c>
      <c r="O44">
        <f>Assumptions!D44</f>
        <v/>
      </c>
      <c r="P44">
        <f>Assumptions!E44</f>
        <v/>
      </c>
      <c r="Q44">
        <f>Assumptions!F44</f>
        <v/>
      </c>
    </row>
    <row r="45" ht="20" customHeight="1">
      <c r="A45" s="22" t="n"/>
      <c r="B45" s="15" t="n"/>
      <c r="C45" s="15" t="n"/>
      <c r="D45" s="16" t="n"/>
      <c r="E45" s="15" t="n"/>
      <c r="F45" s="17" t="n"/>
      <c r="G45" s="17" t="n"/>
      <c r="H45" s="17" t="n"/>
      <c r="I45" s="17" t="n"/>
      <c r="J45" s="17" t="n"/>
      <c r="K45" s="8">
        <f>IF($A45="","",IFERROR(SUM($F45:$G45)-SUM($H45:$J45),""))</f>
        <v/>
      </c>
      <c r="L45" s="8">
        <f>IF($A45="","",IFERROR(IF(ISNUMBER(Assumptions!$B$4),Assumptions!$B$4,0)+SUM($K$4:$K44),""))</f>
        <v/>
      </c>
      <c r="M45" s="8">
        <f>IF($A45="","",IFERROR($L45+$K45,""))</f>
        <v/>
      </c>
      <c r="N45" s="18">
        <f>IF($A45="","",IF(OR(NOT(ISNUMBER($M45)),NOT(ISNUMBER(Assumptions!$B$5))),"Review inputs",IF($M45&lt;Assumptions!$B$5,"Review reserve","At or above reserve")))</f>
        <v/>
      </c>
      <c r="O45">
        <f>Assumptions!D45</f>
        <v/>
      </c>
      <c r="P45">
        <f>Assumptions!E45</f>
        <v/>
      </c>
      <c r="Q45">
        <f>Assumptions!F45</f>
        <v/>
      </c>
    </row>
    <row r="46" ht="20" customHeight="1">
      <c r="A46" s="22" t="n"/>
      <c r="B46" s="15" t="n"/>
      <c r="C46" s="15" t="n"/>
      <c r="D46" s="16" t="n"/>
      <c r="E46" s="15" t="n"/>
      <c r="F46" s="17" t="n"/>
      <c r="G46" s="17" t="n"/>
      <c r="H46" s="17" t="n"/>
      <c r="I46" s="17" t="n"/>
      <c r="J46" s="17" t="n"/>
      <c r="K46" s="9">
        <f>IF($A46="","",IFERROR(SUM($F46:$G46)-SUM($H46:$J46),""))</f>
        <v/>
      </c>
      <c r="L46" s="9">
        <f>IF($A46="","",IFERROR(IF(ISNUMBER(Assumptions!$B$4),Assumptions!$B$4,0)+SUM($K$4:$K45),""))</f>
        <v/>
      </c>
      <c r="M46" s="9">
        <f>IF($A46="","",IFERROR($L46+$K46,""))</f>
        <v/>
      </c>
      <c r="N46" s="10">
        <f>IF($A46="","",IF(OR(NOT(ISNUMBER($M46)),NOT(ISNUMBER(Assumptions!$B$5))),"Review inputs",IF($M46&lt;Assumptions!$B$5,"Review reserve","At or above reserve")))</f>
        <v/>
      </c>
      <c r="O46">
        <f>Assumptions!D46</f>
        <v/>
      </c>
      <c r="P46">
        <f>Assumptions!E46</f>
        <v/>
      </c>
      <c r="Q46">
        <f>Assumptions!F46</f>
        <v/>
      </c>
    </row>
    <row r="47" ht="20" customHeight="1">
      <c r="A47" s="22" t="n"/>
      <c r="B47" s="15" t="n"/>
      <c r="C47" s="15" t="n"/>
      <c r="D47" s="16" t="n"/>
      <c r="E47" s="15" t="n"/>
      <c r="F47" s="17" t="n"/>
      <c r="G47" s="17" t="n"/>
      <c r="H47" s="17" t="n"/>
      <c r="I47" s="17" t="n"/>
      <c r="J47" s="17" t="n"/>
      <c r="K47" s="8">
        <f>IF($A47="","",IFERROR(SUM($F47:$G47)-SUM($H47:$J47),""))</f>
        <v/>
      </c>
      <c r="L47" s="8">
        <f>IF($A47="","",IFERROR(IF(ISNUMBER(Assumptions!$B$4),Assumptions!$B$4,0)+SUM($K$4:$K46),""))</f>
        <v/>
      </c>
      <c r="M47" s="8">
        <f>IF($A47="","",IFERROR($L47+$K47,""))</f>
        <v/>
      </c>
      <c r="N47" s="18">
        <f>IF($A47="","",IF(OR(NOT(ISNUMBER($M47)),NOT(ISNUMBER(Assumptions!$B$5))),"Review inputs",IF($M47&lt;Assumptions!$B$5,"Review reserve","At or above reserve")))</f>
        <v/>
      </c>
      <c r="O47">
        <f>Assumptions!D47</f>
        <v/>
      </c>
      <c r="P47">
        <f>Assumptions!E47</f>
        <v/>
      </c>
      <c r="Q47">
        <f>Assumptions!F47</f>
        <v/>
      </c>
    </row>
    <row r="48" ht="20" customHeight="1">
      <c r="A48" s="22" t="n"/>
      <c r="B48" s="15" t="n"/>
      <c r="C48" s="15" t="n"/>
      <c r="D48" s="16" t="n"/>
      <c r="E48" s="15" t="n"/>
      <c r="F48" s="17" t="n"/>
      <c r="G48" s="17" t="n"/>
      <c r="H48" s="17" t="n"/>
      <c r="I48" s="17" t="n"/>
      <c r="J48" s="17" t="n"/>
      <c r="K48" s="9">
        <f>IF($A48="","",IFERROR(SUM($F48:$G48)-SUM($H48:$J48),""))</f>
        <v/>
      </c>
      <c r="L48" s="9">
        <f>IF($A48="","",IFERROR(IF(ISNUMBER(Assumptions!$B$4),Assumptions!$B$4,0)+SUM($K$4:$K47),""))</f>
        <v/>
      </c>
      <c r="M48" s="9">
        <f>IF($A48="","",IFERROR($L48+$K48,""))</f>
        <v/>
      </c>
      <c r="N48" s="10">
        <f>IF($A48="","",IF(OR(NOT(ISNUMBER($M48)),NOT(ISNUMBER(Assumptions!$B$5))),"Review inputs",IF($M48&lt;Assumptions!$B$5,"Review reserve","At or above reserve")))</f>
        <v/>
      </c>
      <c r="O48">
        <f>Assumptions!D48</f>
        <v/>
      </c>
      <c r="P48">
        <f>Assumptions!E48</f>
        <v/>
      </c>
      <c r="Q48">
        <f>Assumptions!F48</f>
        <v/>
      </c>
    </row>
    <row r="49" ht="20" customHeight="1">
      <c r="A49" s="22" t="n"/>
      <c r="B49" s="15" t="n"/>
      <c r="C49" s="15" t="n"/>
      <c r="D49" s="16" t="n"/>
      <c r="E49" s="15" t="n"/>
      <c r="F49" s="17" t="n"/>
      <c r="G49" s="17" t="n"/>
      <c r="H49" s="17" t="n"/>
      <c r="I49" s="17" t="n"/>
      <c r="J49" s="17" t="n"/>
      <c r="K49" s="8">
        <f>IF($A49="","",IFERROR(SUM($F49:$G49)-SUM($H49:$J49),""))</f>
        <v/>
      </c>
      <c r="L49" s="8">
        <f>IF($A49="","",IFERROR(IF(ISNUMBER(Assumptions!$B$4),Assumptions!$B$4,0)+SUM($K$4:$K48),""))</f>
        <v/>
      </c>
      <c r="M49" s="8">
        <f>IF($A49="","",IFERROR($L49+$K49,""))</f>
        <v/>
      </c>
      <c r="N49" s="18">
        <f>IF($A49="","",IF(OR(NOT(ISNUMBER($M49)),NOT(ISNUMBER(Assumptions!$B$5))),"Review inputs",IF($M49&lt;Assumptions!$B$5,"Review reserve","At or above reserve")))</f>
        <v/>
      </c>
      <c r="O49">
        <f>Assumptions!D49</f>
        <v/>
      </c>
      <c r="P49">
        <f>Assumptions!E49</f>
        <v/>
      </c>
      <c r="Q49">
        <f>Assumptions!F49</f>
        <v/>
      </c>
    </row>
    <row r="50" ht="20" customHeight="1">
      <c r="A50" s="22" t="n"/>
      <c r="B50" s="15" t="n"/>
      <c r="C50" s="15" t="n"/>
      <c r="D50" s="16" t="n"/>
      <c r="E50" s="15" t="n"/>
      <c r="F50" s="17" t="n"/>
      <c r="G50" s="17" t="n"/>
      <c r="H50" s="17" t="n"/>
      <c r="I50" s="17" t="n"/>
      <c r="J50" s="17" t="n"/>
      <c r="K50" s="9">
        <f>IF($A50="","",IFERROR(SUM($F50:$G50)-SUM($H50:$J50),""))</f>
        <v/>
      </c>
      <c r="L50" s="9">
        <f>IF($A50="","",IFERROR(IF(ISNUMBER(Assumptions!$B$4),Assumptions!$B$4,0)+SUM($K$4:$K49),""))</f>
        <v/>
      </c>
      <c r="M50" s="9">
        <f>IF($A50="","",IFERROR($L50+$K50,""))</f>
        <v/>
      </c>
      <c r="N50" s="10">
        <f>IF($A50="","",IF(OR(NOT(ISNUMBER($M50)),NOT(ISNUMBER(Assumptions!$B$5))),"Review inputs",IF($M50&lt;Assumptions!$B$5,"Review reserve","At or above reserve")))</f>
        <v/>
      </c>
      <c r="O50">
        <f>Assumptions!D50</f>
        <v/>
      </c>
      <c r="P50">
        <f>Assumptions!E50</f>
        <v/>
      </c>
      <c r="Q50">
        <f>Assumptions!F50</f>
        <v/>
      </c>
    </row>
    <row r="51" ht="20" customHeight="1">
      <c r="A51" s="22" t="n"/>
      <c r="B51" s="15" t="n"/>
      <c r="C51" s="15" t="n"/>
      <c r="D51" s="16" t="n"/>
      <c r="E51" s="15" t="n"/>
      <c r="F51" s="17" t="n"/>
      <c r="G51" s="17" t="n"/>
      <c r="H51" s="17" t="n"/>
      <c r="I51" s="17" t="n"/>
      <c r="J51" s="17" t="n"/>
      <c r="K51" s="8">
        <f>IF($A51="","",IFERROR(SUM($F51:$G51)-SUM($H51:$J51),""))</f>
        <v/>
      </c>
      <c r="L51" s="8">
        <f>IF($A51="","",IFERROR(IF(ISNUMBER(Assumptions!$B$4),Assumptions!$B$4,0)+SUM($K$4:$K50),""))</f>
        <v/>
      </c>
      <c r="M51" s="8">
        <f>IF($A51="","",IFERROR($L51+$K51,""))</f>
        <v/>
      </c>
      <c r="N51" s="18">
        <f>IF($A51="","",IF(OR(NOT(ISNUMBER($M51)),NOT(ISNUMBER(Assumptions!$B$5))),"Review inputs",IF($M51&lt;Assumptions!$B$5,"Review reserve","At or above reserve")))</f>
        <v/>
      </c>
      <c r="O51">
        <f>Assumptions!D51</f>
        <v/>
      </c>
      <c r="P51">
        <f>Assumptions!E51</f>
        <v/>
      </c>
      <c r="Q51">
        <f>Assumptions!F51</f>
        <v/>
      </c>
    </row>
    <row r="52" ht="20" customHeight="1">
      <c r="A52" s="22" t="n"/>
      <c r="B52" s="15" t="n"/>
      <c r="C52" s="15" t="n"/>
      <c r="D52" s="16" t="n"/>
      <c r="E52" s="15" t="n"/>
      <c r="F52" s="17" t="n"/>
      <c r="G52" s="17" t="n"/>
      <c r="H52" s="17" t="n"/>
      <c r="I52" s="17" t="n"/>
      <c r="J52" s="17" t="n"/>
      <c r="K52" s="9">
        <f>IF($A52="","",IFERROR(SUM($F52:$G52)-SUM($H52:$J52),""))</f>
        <v/>
      </c>
      <c r="L52" s="9">
        <f>IF($A52="","",IFERROR(IF(ISNUMBER(Assumptions!$B$4),Assumptions!$B$4,0)+SUM($K$4:$K51),""))</f>
        <v/>
      </c>
      <c r="M52" s="9">
        <f>IF($A52="","",IFERROR($L52+$K52,""))</f>
        <v/>
      </c>
      <c r="N52" s="10">
        <f>IF($A52="","",IF(OR(NOT(ISNUMBER($M52)),NOT(ISNUMBER(Assumptions!$B$5))),"Review inputs",IF($M52&lt;Assumptions!$B$5,"Review reserve","At or above reserve")))</f>
        <v/>
      </c>
      <c r="O52">
        <f>Assumptions!D52</f>
        <v/>
      </c>
      <c r="P52">
        <f>Assumptions!E52</f>
        <v/>
      </c>
      <c r="Q52">
        <f>Assumptions!F52</f>
        <v/>
      </c>
    </row>
    <row r="53" ht="20" customHeight="1">
      <c r="A53" s="22" t="n"/>
      <c r="B53" s="15" t="n"/>
      <c r="C53" s="15" t="n"/>
      <c r="D53" s="16" t="n"/>
      <c r="E53" s="15" t="n"/>
      <c r="F53" s="17" t="n"/>
      <c r="G53" s="17" t="n"/>
      <c r="H53" s="17" t="n"/>
      <c r="I53" s="17" t="n"/>
      <c r="J53" s="17" t="n"/>
      <c r="K53" s="8">
        <f>IF($A53="","",IFERROR(SUM($F53:$G53)-SUM($H53:$J53),""))</f>
        <v/>
      </c>
      <c r="L53" s="8">
        <f>IF($A53="","",IFERROR(IF(ISNUMBER(Assumptions!$B$4),Assumptions!$B$4,0)+SUM($K$4:$K52),""))</f>
        <v/>
      </c>
      <c r="M53" s="8">
        <f>IF($A53="","",IFERROR($L53+$K53,""))</f>
        <v/>
      </c>
      <c r="N53" s="18">
        <f>IF($A53="","",IF(OR(NOT(ISNUMBER($M53)),NOT(ISNUMBER(Assumptions!$B$5))),"Review inputs",IF($M53&lt;Assumptions!$B$5,"Review reserve","At or above reserve")))</f>
        <v/>
      </c>
      <c r="O53">
        <f>Assumptions!D53</f>
        <v/>
      </c>
      <c r="P53">
        <f>Assumptions!E53</f>
        <v/>
      </c>
      <c r="Q53">
        <f>Assumptions!F53</f>
        <v/>
      </c>
    </row>
    <row r="54" ht="20" customHeight="1">
      <c r="A54" s="22" t="n"/>
      <c r="B54" s="15" t="n"/>
      <c r="C54" s="15" t="n"/>
      <c r="D54" s="16" t="n"/>
      <c r="E54" s="15" t="n"/>
      <c r="F54" s="17" t="n"/>
      <c r="G54" s="17" t="n"/>
      <c r="H54" s="17" t="n"/>
      <c r="I54" s="17" t="n"/>
      <c r="J54" s="17" t="n"/>
      <c r="K54" s="9">
        <f>IF($A54="","",IFERROR(SUM($F54:$G54)-SUM($H54:$J54),""))</f>
        <v/>
      </c>
      <c r="L54" s="9">
        <f>IF($A54="","",IFERROR(IF(ISNUMBER(Assumptions!$B$4),Assumptions!$B$4,0)+SUM($K$4:$K53),""))</f>
        <v/>
      </c>
      <c r="M54" s="9">
        <f>IF($A54="","",IFERROR($L54+$K54,""))</f>
        <v/>
      </c>
      <c r="N54" s="10">
        <f>IF($A54="","",IF(OR(NOT(ISNUMBER($M54)),NOT(ISNUMBER(Assumptions!$B$5))),"Review inputs",IF($M54&lt;Assumptions!$B$5,"Review reserve","At or above reserve")))</f>
        <v/>
      </c>
      <c r="O54">
        <f>Assumptions!D54</f>
        <v/>
      </c>
      <c r="P54">
        <f>Assumptions!E54</f>
        <v/>
      </c>
      <c r="Q54">
        <f>Assumptions!F54</f>
        <v/>
      </c>
    </row>
    <row r="55" ht="20" customHeight="1">
      <c r="A55" s="22" t="n"/>
      <c r="B55" s="15" t="n"/>
      <c r="C55" s="15" t="n"/>
      <c r="D55" s="16" t="n"/>
      <c r="E55" s="15" t="n"/>
      <c r="F55" s="17" t="n"/>
      <c r="G55" s="17" t="n"/>
      <c r="H55" s="17" t="n"/>
      <c r="I55" s="17" t="n"/>
      <c r="J55" s="17" t="n"/>
      <c r="K55" s="8">
        <f>IF($A55="","",IFERROR(SUM($F55:$G55)-SUM($H55:$J55),""))</f>
        <v/>
      </c>
      <c r="L55" s="8">
        <f>IF($A55="","",IFERROR(IF(ISNUMBER(Assumptions!$B$4),Assumptions!$B$4,0)+SUM($K$4:$K54),""))</f>
        <v/>
      </c>
      <c r="M55" s="8">
        <f>IF($A55="","",IFERROR($L55+$K55,""))</f>
        <v/>
      </c>
      <c r="N55" s="18">
        <f>IF($A55="","",IF(OR(NOT(ISNUMBER($M55)),NOT(ISNUMBER(Assumptions!$B$5))),"Review inputs",IF($M55&lt;Assumptions!$B$5,"Review reserve","At or above reserve")))</f>
        <v/>
      </c>
      <c r="O55">
        <f>Assumptions!D55</f>
        <v/>
      </c>
      <c r="P55">
        <f>Assumptions!E55</f>
        <v/>
      </c>
      <c r="Q55">
        <f>Assumptions!F55</f>
        <v/>
      </c>
    </row>
    <row r="56" ht="20" customHeight="1">
      <c r="A56" s="22" t="n"/>
      <c r="B56" s="15" t="n"/>
      <c r="C56" s="15" t="n"/>
      <c r="D56" s="16" t="n"/>
      <c r="E56" s="15" t="n"/>
      <c r="F56" s="17" t="n"/>
      <c r="G56" s="17" t="n"/>
      <c r="H56" s="17" t="n"/>
      <c r="I56" s="17" t="n"/>
      <c r="J56" s="17" t="n"/>
      <c r="K56" s="9">
        <f>IF($A56="","",IFERROR(SUM($F56:$G56)-SUM($H56:$J56),""))</f>
        <v/>
      </c>
      <c r="L56" s="9">
        <f>IF($A56="","",IFERROR(IF(ISNUMBER(Assumptions!$B$4),Assumptions!$B$4,0)+SUM($K$4:$K55),""))</f>
        <v/>
      </c>
      <c r="M56" s="9">
        <f>IF($A56="","",IFERROR($L56+$K56,""))</f>
        <v/>
      </c>
      <c r="N56" s="10">
        <f>IF($A56="","",IF(OR(NOT(ISNUMBER($M56)),NOT(ISNUMBER(Assumptions!$B$5))),"Review inputs",IF($M56&lt;Assumptions!$B$5,"Review reserve","At or above reserve")))</f>
        <v/>
      </c>
      <c r="O56">
        <f>Assumptions!D56</f>
        <v/>
      </c>
      <c r="P56">
        <f>Assumptions!E56</f>
        <v/>
      </c>
      <c r="Q56">
        <f>Assumptions!F56</f>
        <v/>
      </c>
    </row>
    <row r="57" ht="20" customHeight="1">
      <c r="A57" s="22" t="n"/>
      <c r="B57" s="15" t="n"/>
      <c r="C57" s="15" t="n"/>
      <c r="D57" s="16" t="n"/>
      <c r="E57" s="15" t="n"/>
      <c r="F57" s="17" t="n"/>
      <c r="G57" s="17" t="n"/>
      <c r="H57" s="17" t="n"/>
      <c r="I57" s="17" t="n"/>
      <c r="J57" s="17" t="n"/>
      <c r="K57" s="8">
        <f>IF($A57="","",IFERROR(SUM($F57:$G57)-SUM($H57:$J57),""))</f>
        <v/>
      </c>
      <c r="L57" s="8">
        <f>IF($A57="","",IFERROR(IF(ISNUMBER(Assumptions!$B$4),Assumptions!$B$4,0)+SUM($K$4:$K56),""))</f>
        <v/>
      </c>
      <c r="M57" s="8">
        <f>IF($A57="","",IFERROR($L57+$K57,""))</f>
        <v/>
      </c>
      <c r="N57" s="18">
        <f>IF($A57="","",IF(OR(NOT(ISNUMBER($M57)),NOT(ISNUMBER(Assumptions!$B$5))),"Review inputs",IF($M57&lt;Assumptions!$B$5,"Review reserve","At or above reserve")))</f>
        <v/>
      </c>
      <c r="O57">
        <f>Assumptions!D57</f>
        <v/>
      </c>
      <c r="P57">
        <f>Assumptions!E57</f>
        <v/>
      </c>
      <c r="Q57">
        <f>Assumptions!F57</f>
        <v/>
      </c>
    </row>
    <row r="58" ht="20" customHeight="1">
      <c r="A58" s="22" t="n"/>
      <c r="B58" s="15" t="n"/>
      <c r="C58" s="15" t="n"/>
      <c r="D58" s="16" t="n"/>
      <c r="E58" s="15" t="n"/>
      <c r="F58" s="17" t="n"/>
      <c r="G58" s="17" t="n"/>
      <c r="H58" s="17" t="n"/>
      <c r="I58" s="17" t="n"/>
      <c r="J58" s="17" t="n"/>
      <c r="K58" s="9">
        <f>IF($A58="","",IFERROR(SUM($F58:$G58)-SUM($H58:$J58),""))</f>
        <v/>
      </c>
      <c r="L58" s="9">
        <f>IF($A58="","",IFERROR(IF(ISNUMBER(Assumptions!$B$4),Assumptions!$B$4,0)+SUM($K$4:$K57),""))</f>
        <v/>
      </c>
      <c r="M58" s="9">
        <f>IF($A58="","",IFERROR($L58+$K58,""))</f>
        <v/>
      </c>
      <c r="N58" s="10">
        <f>IF($A58="","",IF(OR(NOT(ISNUMBER($M58)),NOT(ISNUMBER(Assumptions!$B$5))),"Review inputs",IF($M58&lt;Assumptions!$B$5,"Review reserve","At or above reserve")))</f>
        <v/>
      </c>
      <c r="O58">
        <f>Assumptions!D58</f>
        <v/>
      </c>
      <c r="P58">
        <f>Assumptions!E58</f>
        <v/>
      </c>
      <c r="Q58">
        <f>Assumptions!F58</f>
        <v/>
      </c>
    </row>
    <row r="59" ht="20" customHeight="1">
      <c r="A59" s="22" t="n"/>
      <c r="B59" s="15" t="n"/>
      <c r="C59" s="15" t="n"/>
      <c r="D59" s="16" t="n"/>
      <c r="E59" s="15" t="n"/>
      <c r="F59" s="17" t="n"/>
      <c r="G59" s="17" t="n"/>
      <c r="H59" s="17" t="n"/>
      <c r="I59" s="17" t="n"/>
      <c r="J59" s="17" t="n"/>
      <c r="K59" s="8">
        <f>IF($A59="","",IFERROR(SUM($F59:$G59)-SUM($H59:$J59),""))</f>
        <v/>
      </c>
      <c r="L59" s="8">
        <f>IF($A59="","",IFERROR(IF(ISNUMBER(Assumptions!$B$4),Assumptions!$B$4,0)+SUM($K$4:$K58),""))</f>
        <v/>
      </c>
      <c r="M59" s="8">
        <f>IF($A59="","",IFERROR($L59+$K59,""))</f>
        <v/>
      </c>
      <c r="N59" s="18">
        <f>IF($A59="","",IF(OR(NOT(ISNUMBER($M59)),NOT(ISNUMBER(Assumptions!$B$5))),"Review inputs",IF($M59&lt;Assumptions!$B$5,"Review reserve","At or above reserve")))</f>
        <v/>
      </c>
      <c r="O59">
        <f>Assumptions!D59</f>
        <v/>
      </c>
      <c r="P59">
        <f>Assumptions!E59</f>
        <v/>
      </c>
      <c r="Q59">
        <f>Assumptions!F59</f>
        <v/>
      </c>
    </row>
    <row r="60" ht="20" customHeight="1">
      <c r="A60" s="22" t="n"/>
      <c r="B60" s="15" t="n"/>
      <c r="C60" s="15" t="n"/>
      <c r="D60" s="16" t="n"/>
      <c r="E60" s="15" t="n"/>
      <c r="F60" s="17" t="n"/>
      <c r="G60" s="17" t="n"/>
      <c r="H60" s="17" t="n"/>
      <c r="I60" s="17" t="n"/>
      <c r="J60" s="17" t="n"/>
      <c r="K60" s="9">
        <f>IF($A60="","",IFERROR(SUM($F60:$G60)-SUM($H60:$J60),""))</f>
        <v/>
      </c>
      <c r="L60" s="9">
        <f>IF($A60="","",IFERROR(IF(ISNUMBER(Assumptions!$B$4),Assumptions!$B$4,0)+SUM($K$4:$K59),""))</f>
        <v/>
      </c>
      <c r="M60" s="9">
        <f>IF($A60="","",IFERROR($L60+$K60,""))</f>
        <v/>
      </c>
      <c r="N60" s="10">
        <f>IF($A60="","",IF(OR(NOT(ISNUMBER($M60)),NOT(ISNUMBER(Assumptions!$B$5))),"Review inputs",IF($M60&lt;Assumptions!$B$5,"Review reserve","At or above reserve")))</f>
        <v/>
      </c>
      <c r="O60">
        <f>Assumptions!D60</f>
        <v/>
      </c>
      <c r="P60">
        <f>Assumptions!E60</f>
        <v/>
      </c>
      <c r="Q60">
        <f>Assumptions!F60</f>
        <v/>
      </c>
    </row>
    <row r="61" ht="20" customHeight="1">
      <c r="A61" s="22" t="n"/>
      <c r="B61" s="15" t="n"/>
      <c r="C61" s="15" t="n"/>
      <c r="D61" s="16" t="n"/>
      <c r="E61" s="15" t="n"/>
      <c r="F61" s="17" t="n"/>
      <c r="G61" s="17" t="n"/>
      <c r="H61" s="17" t="n"/>
      <c r="I61" s="17" t="n"/>
      <c r="J61" s="17" t="n"/>
      <c r="K61" s="8">
        <f>IF($A61="","",IFERROR(SUM($F61:$G61)-SUM($H61:$J61),""))</f>
        <v/>
      </c>
      <c r="L61" s="8">
        <f>IF($A61="","",IFERROR(IF(ISNUMBER(Assumptions!$B$4),Assumptions!$B$4,0)+SUM($K$4:$K60),""))</f>
        <v/>
      </c>
      <c r="M61" s="8">
        <f>IF($A61="","",IFERROR($L61+$K61,""))</f>
        <v/>
      </c>
      <c r="N61" s="18">
        <f>IF($A61="","",IF(OR(NOT(ISNUMBER($M61)),NOT(ISNUMBER(Assumptions!$B$5))),"Review inputs",IF($M61&lt;Assumptions!$B$5,"Review reserve","At or above reserve")))</f>
        <v/>
      </c>
      <c r="O61">
        <f>Assumptions!D61</f>
        <v/>
      </c>
      <c r="P61">
        <f>Assumptions!E61</f>
        <v/>
      </c>
      <c r="Q61">
        <f>Assumptions!F61</f>
        <v/>
      </c>
    </row>
    <row r="62" ht="20" customHeight="1">
      <c r="A62" s="22" t="n"/>
      <c r="B62" s="15" t="n"/>
      <c r="C62" s="15" t="n"/>
      <c r="D62" s="16" t="n"/>
      <c r="E62" s="15" t="n"/>
      <c r="F62" s="17" t="n"/>
      <c r="G62" s="17" t="n"/>
      <c r="H62" s="17" t="n"/>
      <c r="I62" s="17" t="n"/>
      <c r="J62" s="17" t="n"/>
      <c r="K62" s="9">
        <f>IF($A62="","",IFERROR(SUM($F62:$G62)-SUM($H62:$J62),""))</f>
        <v/>
      </c>
      <c r="L62" s="9">
        <f>IF($A62="","",IFERROR(IF(ISNUMBER(Assumptions!$B$4),Assumptions!$B$4,0)+SUM($K$4:$K61),""))</f>
        <v/>
      </c>
      <c r="M62" s="9">
        <f>IF($A62="","",IFERROR($L62+$K62,""))</f>
        <v/>
      </c>
      <c r="N62" s="10">
        <f>IF($A62="","",IF(OR(NOT(ISNUMBER($M62)),NOT(ISNUMBER(Assumptions!$B$5))),"Review inputs",IF($M62&lt;Assumptions!$B$5,"Review reserve","At or above reserve")))</f>
        <v/>
      </c>
      <c r="O62">
        <f>Assumptions!D62</f>
        <v/>
      </c>
      <c r="P62">
        <f>Assumptions!E62</f>
        <v/>
      </c>
      <c r="Q62">
        <f>Assumptions!F62</f>
        <v/>
      </c>
    </row>
    <row r="63" ht="20" customHeight="1">
      <c r="A63" s="22" t="n"/>
      <c r="B63" s="15" t="n"/>
      <c r="C63" s="15" t="n"/>
      <c r="D63" s="16" t="n"/>
      <c r="E63" s="15" t="n"/>
      <c r="F63" s="17" t="n"/>
      <c r="G63" s="17" t="n"/>
      <c r="H63" s="17" t="n"/>
      <c r="I63" s="17" t="n"/>
      <c r="J63" s="17" t="n"/>
      <c r="K63" s="8">
        <f>IF($A63="","",IFERROR(SUM($F63:$G63)-SUM($H63:$J63),""))</f>
        <v/>
      </c>
      <c r="L63" s="8">
        <f>IF($A63="","",IFERROR(IF(ISNUMBER(Assumptions!$B$4),Assumptions!$B$4,0)+SUM($K$4:$K62),""))</f>
        <v/>
      </c>
      <c r="M63" s="8">
        <f>IF($A63="","",IFERROR($L63+$K63,""))</f>
        <v/>
      </c>
      <c r="N63" s="18">
        <f>IF($A63="","",IF(OR(NOT(ISNUMBER($M63)),NOT(ISNUMBER(Assumptions!$B$5))),"Review inputs",IF($M63&lt;Assumptions!$B$5,"Review reserve","At or above reserve")))</f>
        <v/>
      </c>
      <c r="O63">
        <f>Assumptions!D63</f>
        <v/>
      </c>
      <c r="P63">
        <f>Assumptions!E63</f>
        <v/>
      </c>
      <c r="Q63">
        <f>Assumptions!F63</f>
        <v/>
      </c>
    </row>
    <row r="64" ht="20" customHeight="1">
      <c r="A64" s="22" t="n"/>
      <c r="B64" s="15" t="n"/>
      <c r="C64" s="15" t="n"/>
      <c r="D64" s="16" t="n"/>
      <c r="E64" s="15" t="n"/>
      <c r="F64" s="17" t="n"/>
      <c r="G64" s="17" t="n"/>
      <c r="H64" s="17" t="n"/>
      <c r="I64" s="17" t="n"/>
      <c r="J64" s="17" t="n"/>
      <c r="K64" s="9">
        <f>IF($A64="","",IFERROR(SUM($F64:$G64)-SUM($H64:$J64),""))</f>
        <v/>
      </c>
      <c r="L64" s="9">
        <f>IF($A64="","",IFERROR(IF(ISNUMBER(Assumptions!$B$4),Assumptions!$B$4,0)+SUM($K$4:$K63),""))</f>
        <v/>
      </c>
      <c r="M64" s="9">
        <f>IF($A64="","",IFERROR($L64+$K64,""))</f>
        <v/>
      </c>
      <c r="N64" s="10">
        <f>IF($A64="","",IF(OR(NOT(ISNUMBER($M64)),NOT(ISNUMBER(Assumptions!$B$5))),"Review inputs",IF($M64&lt;Assumptions!$B$5,"Review reserve","At or above reserve")))</f>
        <v/>
      </c>
      <c r="O64">
        <f>Assumptions!D64</f>
        <v/>
      </c>
      <c r="P64">
        <f>Assumptions!E64</f>
        <v/>
      </c>
      <c r="Q64">
        <f>Assumptions!F64</f>
        <v/>
      </c>
    </row>
    <row r="65" ht="20" customHeight="1">
      <c r="A65" s="22" t="n"/>
      <c r="B65" s="15" t="n"/>
      <c r="C65" s="15" t="n"/>
      <c r="D65" s="16" t="n"/>
      <c r="E65" s="15" t="n"/>
      <c r="F65" s="17" t="n"/>
      <c r="G65" s="17" t="n"/>
      <c r="H65" s="17" t="n"/>
      <c r="I65" s="17" t="n"/>
      <c r="J65" s="17" t="n"/>
      <c r="K65" s="8">
        <f>IF($A65="","",IFERROR(SUM($F65:$G65)-SUM($H65:$J65),""))</f>
        <v/>
      </c>
      <c r="L65" s="8">
        <f>IF($A65="","",IFERROR(IF(ISNUMBER(Assumptions!$B$4),Assumptions!$B$4,0)+SUM($K$4:$K64),""))</f>
        <v/>
      </c>
      <c r="M65" s="8">
        <f>IF($A65="","",IFERROR($L65+$K65,""))</f>
        <v/>
      </c>
      <c r="N65" s="18">
        <f>IF($A65="","",IF(OR(NOT(ISNUMBER($M65)),NOT(ISNUMBER(Assumptions!$B$5))),"Review inputs",IF($M65&lt;Assumptions!$B$5,"Review reserve","At or above reserve")))</f>
        <v/>
      </c>
      <c r="O65">
        <f>Assumptions!D65</f>
        <v/>
      </c>
      <c r="P65">
        <f>Assumptions!E65</f>
        <v/>
      </c>
      <c r="Q65">
        <f>Assumptions!F65</f>
        <v/>
      </c>
    </row>
    <row r="66" ht="20" customHeight="1">
      <c r="A66" s="22" t="n"/>
      <c r="B66" s="15" t="n"/>
      <c r="C66" s="15" t="n"/>
      <c r="D66" s="16" t="n"/>
      <c r="E66" s="15" t="n"/>
      <c r="F66" s="17" t="n"/>
      <c r="G66" s="17" t="n"/>
      <c r="H66" s="17" t="n"/>
      <c r="I66" s="17" t="n"/>
      <c r="J66" s="17" t="n"/>
      <c r="K66" s="9">
        <f>IF($A66="","",IFERROR(SUM($F66:$G66)-SUM($H66:$J66),""))</f>
        <v/>
      </c>
      <c r="L66" s="9">
        <f>IF($A66="","",IFERROR(IF(ISNUMBER(Assumptions!$B$4),Assumptions!$B$4,0)+SUM($K$4:$K65),""))</f>
        <v/>
      </c>
      <c r="M66" s="9">
        <f>IF($A66="","",IFERROR($L66+$K66,""))</f>
        <v/>
      </c>
      <c r="N66" s="10">
        <f>IF($A66="","",IF(OR(NOT(ISNUMBER($M66)),NOT(ISNUMBER(Assumptions!$B$5))),"Review inputs",IF($M66&lt;Assumptions!$B$5,"Review reserve","At or above reserve")))</f>
        <v/>
      </c>
      <c r="O66">
        <f>Assumptions!D66</f>
        <v/>
      </c>
      <c r="P66">
        <f>Assumptions!E66</f>
        <v/>
      </c>
      <c r="Q66">
        <f>Assumptions!F66</f>
        <v/>
      </c>
    </row>
    <row r="67" ht="20" customHeight="1">
      <c r="A67" s="22" t="n"/>
      <c r="B67" s="15" t="n"/>
      <c r="C67" s="15" t="n"/>
      <c r="D67" s="16" t="n"/>
      <c r="E67" s="15" t="n"/>
      <c r="F67" s="17" t="n"/>
      <c r="G67" s="17" t="n"/>
      <c r="H67" s="17" t="n"/>
      <c r="I67" s="17" t="n"/>
      <c r="J67" s="17" t="n"/>
      <c r="K67" s="8">
        <f>IF($A67="","",IFERROR(SUM($F67:$G67)-SUM($H67:$J67),""))</f>
        <v/>
      </c>
      <c r="L67" s="8">
        <f>IF($A67="","",IFERROR(IF(ISNUMBER(Assumptions!$B$4),Assumptions!$B$4,0)+SUM($K$4:$K66),""))</f>
        <v/>
      </c>
      <c r="M67" s="8">
        <f>IF($A67="","",IFERROR($L67+$K67,""))</f>
        <v/>
      </c>
      <c r="N67" s="18">
        <f>IF($A67="","",IF(OR(NOT(ISNUMBER($M67)),NOT(ISNUMBER(Assumptions!$B$5))),"Review inputs",IF($M67&lt;Assumptions!$B$5,"Review reserve","At or above reserve")))</f>
        <v/>
      </c>
      <c r="O67">
        <f>Assumptions!D67</f>
        <v/>
      </c>
      <c r="P67">
        <f>Assumptions!E67</f>
        <v/>
      </c>
      <c r="Q67">
        <f>Assumptions!F67</f>
        <v/>
      </c>
    </row>
    <row r="68" ht="20" customHeight="1">
      <c r="A68" s="22" t="n"/>
      <c r="B68" s="15" t="n"/>
      <c r="C68" s="15" t="n"/>
      <c r="D68" s="16" t="n"/>
      <c r="E68" s="15" t="n"/>
      <c r="F68" s="17" t="n"/>
      <c r="G68" s="17" t="n"/>
      <c r="H68" s="17" t="n"/>
      <c r="I68" s="17" t="n"/>
      <c r="J68" s="17" t="n"/>
      <c r="K68" s="9">
        <f>IF($A68="","",IFERROR(SUM($F68:$G68)-SUM($H68:$J68),""))</f>
        <v/>
      </c>
      <c r="L68" s="9">
        <f>IF($A68="","",IFERROR(IF(ISNUMBER(Assumptions!$B$4),Assumptions!$B$4,0)+SUM($K$4:$K67),""))</f>
        <v/>
      </c>
      <c r="M68" s="9">
        <f>IF($A68="","",IFERROR($L68+$K68,""))</f>
        <v/>
      </c>
      <c r="N68" s="10">
        <f>IF($A68="","",IF(OR(NOT(ISNUMBER($M68)),NOT(ISNUMBER(Assumptions!$B$5))),"Review inputs",IF($M68&lt;Assumptions!$B$5,"Review reserve","At or above reserve")))</f>
        <v/>
      </c>
      <c r="O68">
        <f>Assumptions!D68</f>
        <v/>
      </c>
      <c r="P68">
        <f>Assumptions!E68</f>
        <v/>
      </c>
      <c r="Q68">
        <f>Assumptions!F68</f>
        <v/>
      </c>
    </row>
    <row r="69" ht="20" customHeight="1">
      <c r="A69" s="22" t="n"/>
      <c r="B69" s="15" t="n"/>
      <c r="C69" s="15" t="n"/>
      <c r="D69" s="16" t="n"/>
      <c r="E69" s="15" t="n"/>
      <c r="F69" s="17" t="n"/>
      <c r="G69" s="17" t="n"/>
      <c r="H69" s="17" t="n"/>
      <c r="I69" s="17" t="n"/>
      <c r="J69" s="17" t="n"/>
      <c r="K69" s="8">
        <f>IF($A69="","",IFERROR(SUM($F69:$G69)-SUM($H69:$J69),""))</f>
        <v/>
      </c>
      <c r="L69" s="8">
        <f>IF($A69="","",IFERROR(IF(ISNUMBER(Assumptions!$B$4),Assumptions!$B$4,0)+SUM($K$4:$K68),""))</f>
        <v/>
      </c>
      <c r="M69" s="8">
        <f>IF($A69="","",IFERROR($L69+$K69,""))</f>
        <v/>
      </c>
      <c r="N69" s="18">
        <f>IF($A69="","",IF(OR(NOT(ISNUMBER($M69)),NOT(ISNUMBER(Assumptions!$B$5))),"Review inputs",IF($M69&lt;Assumptions!$B$5,"Review reserve","At or above reserve")))</f>
        <v/>
      </c>
      <c r="O69">
        <f>Assumptions!D69</f>
        <v/>
      </c>
      <c r="P69">
        <f>Assumptions!E69</f>
        <v/>
      </c>
      <c r="Q69">
        <f>Assumptions!F69</f>
        <v/>
      </c>
    </row>
    <row r="70" ht="20" customHeight="1">
      <c r="A70" s="22" t="n"/>
      <c r="B70" s="15" t="n"/>
      <c r="C70" s="15" t="n"/>
      <c r="D70" s="16" t="n"/>
      <c r="E70" s="15" t="n"/>
      <c r="F70" s="17" t="n"/>
      <c r="G70" s="17" t="n"/>
      <c r="H70" s="17" t="n"/>
      <c r="I70" s="17" t="n"/>
      <c r="J70" s="17" t="n"/>
      <c r="K70" s="9">
        <f>IF($A70="","",IFERROR(SUM($F70:$G70)-SUM($H70:$J70),""))</f>
        <v/>
      </c>
      <c r="L70" s="9">
        <f>IF($A70="","",IFERROR(IF(ISNUMBER(Assumptions!$B$4),Assumptions!$B$4,0)+SUM($K$4:$K69),""))</f>
        <v/>
      </c>
      <c r="M70" s="9">
        <f>IF($A70="","",IFERROR($L70+$K70,""))</f>
        <v/>
      </c>
      <c r="N70" s="10">
        <f>IF($A70="","",IF(OR(NOT(ISNUMBER($M70)),NOT(ISNUMBER(Assumptions!$B$5))),"Review inputs",IF($M70&lt;Assumptions!$B$5,"Review reserve","At or above reserve")))</f>
        <v/>
      </c>
      <c r="O70">
        <f>Assumptions!D70</f>
        <v/>
      </c>
      <c r="P70">
        <f>Assumptions!E70</f>
        <v/>
      </c>
      <c r="Q70">
        <f>Assumptions!F70</f>
        <v/>
      </c>
    </row>
    <row r="71" ht="20" customHeight="1">
      <c r="A71" s="22" t="n"/>
      <c r="B71" s="15" t="n"/>
      <c r="C71" s="15" t="n"/>
      <c r="D71" s="16" t="n"/>
      <c r="E71" s="15" t="n"/>
      <c r="F71" s="17" t="n"/>
      <c r="G71" s="17" t="n"/>
      <c r="H71" s="17" t="n"/>
      <c r="I71" s="17" t="n"/>
      <c r="J71" s="17" t="n"/>
      <c r="K71" s="8">
        <f>IF($A71="","",IFERROR(SUM($F71:$G71)-SUM($H71:$J71),""))</f>
        <v/>
      </c>
      <c r="L71" s="8">
        <f>IF($A71="","",IFERROR(IF(ISNUMBER(Assumptions!$B$4),Assumptions!$B$4,0)+SUM($K$4:$K70),""))</f>
        <v/>
      </c>
      <c r="M71" s="8">
        <f>IF($A71="","",IFERROR($L71+$K71,""))</f>
        <v/>
      </c>
      <c r="N71" s="18">
        <f>IF($A71="","",IF(OR(NOT(ISNUMBER($M71)),NOT(ISNUMBER(Assumptions!$B$5))),"Review inputs",IF($M71&lt;Assumptions!$B$5,"Review reserve","At or above reserve")))</f>
        <v/>
      </c>
      <c r="O71">
        <f>Assumptions!D71</f>
        <v/>
      </c>
      <c r="P71">
        <f>Assumptions!E71</f>
        <v/>
      </c>
      <c r="Q71">
        <f>Assumptions!F71</f>
        <v/>
      </c>
    </row>
    <row r="72" ht="20" customHeight="1">
      <c r="A72" s="22" t="n"/>
      <c r="B72" s="15" t="n"/>
      <c r="C72" s="15" t="n"/>
      <c r="D72" s="16" t="n"/>
      <c r="E72" s="15" t="n"/>
      <c r="F72" s="17" t="n"/>
      <c r="G72" s="17" t="n"/>
      <c r="H72" s="17" t="n"/>
      <c r="I72" s="17" t="n"/>
      <c r="J72" s="17" t="n"/>
      <c r="K72" s="9">
        <f>IF($A72="","",IFERROR(SUM($F72:$G72)-SUM($H72:$J72),""))</f>
        <v/>
      </c>
      <c r="L72" s="9">
        <f>IF($A72="","",IFERROR(IF(ISNUMBER(Assumptions!$B$4),Assumptions!$B$4,0)+SUM($K$4:$K71),""))</f>
        <v/>
      </c>
      <c r="M72" s="9">
        <f>IF($A72="","",IFERROR($L72+$K72,""))</f>
        <v/>
      </c>
      <c r="N72" s="10">
        <f>IF($A72="","",IF(OR(NOT(ISNUMBER($M72)),NOT(ISNUMBER(Assumptions!$B$5))),"Review inputs",IF($M72&lt;Assumptions!$B$5,"Review reserve","At or above reserve")))</f>
        <v/>
      </c>
      <c r="O72">
        <f>Assumptions!D72</f>
        <v/>
      </c>
      <c r="P72">
        <f>Assumptions!E72</f>
        <v/>
      </c>
      <c r="Q72">
        <f>Assumptions!F72</f>
        <v/>
      </c>
    </row>
    <row r="73" ht="20" customHeight="1">
      <c r="A73" s="22" t="n"/>
      <c r="B73" s="15" t="n"/>
      <c r="C73" s="15" t="n"/>
      <c r="D73" s="16" t="n"/>
      <c r="E73" s="15" t="n"/>
      <c r="F73" s="17" t="n"/>
      <c r="G73" s="17" t="n"/>
      <c r="H73" s="17" t="n"/>
      <c r="I73" s="17" t="n"/>
      <c r="J73" s="17" t="n"/>
      <c r="K73" s="8">
        <f>IF($A73="","",IFERROR(SUM($F73:$G73)-SUM($H73:$J73),""))</f>
        <v/>
      </c>
      <c r="L73" s="8">
        <f>IF($A73="","",IFERROR(IF(ISNUMBER(Assumptions!$B$4),Assumptions!$B$4,0)+SUM($K$4:$K72),""))</f>
        <v/>
      </c>
      <c r="M73" s="8">
        <f>IF($A73="","",IFERROR($L73+$K73,""))</f>
        <v/>
      </c>
      <c r="N73" s="18">
        <f>IF($A73="","",IF(OR(NOT(ISNUMBER($M73)),NOT(ISNUMBER(Assumptions!$B$5))),"Review inputs",IF($M73&lt;Assumptions!$B$5,"Review reserve","At or above reserve")))</f>
        <v/>
      </c>
      <c r="O73">
        <f>Assumptions!D73</f>
        <v/>
      </c>
      <c r="P73">
        <f>Assumptions!E73</f>
        <v/>
      </c>
      <c r="Q73">
        <f>Assumptions!F73</f>
        <v/>
      </c>
    </row>
    <row r="74" ht="20" customHeight="1">
      <c r="A74" s="22" t="n"/>
      <c r="B74" s="15" t="n"/>
      <c r="C74" s="15" t="n"/>
      <c r="D74" s="16" t="n"/>
      <c r="E74" s="15" t="n"/>
      <c r="F74" s="17" t="n"/>
      <c r="G74" s="17" t="n"/>
      <c r="H74" s="17" t="n"/>
      <c r="I74" s="17" t="n"/>
      <c r="J74" s="17" t="n"/>
      <c r="K74" s="9">
        <f>IF($A74="","",IFERROR(SUM($F74:$G74)-SUM($H74:$J74),""))</f>
        <v/>
      </c>
      <c r="L74" s="9">
        <f>IF($A74="","",IFERROR(IF(ISNUMBER(Assumptions!$B$4),Assumptions!$B$4,0)+SUM($K$4:$K73),""))</f>
        <v/>
      </c>
      <c r="M74" s="9">
        <f>IF($A74="","",IFERROR($L74+$K74,""))</f>
        <v/>
      </c>
      <c r="N74" s="10">
        <f>IF($A74="","",IF(OR(NOT(ISNUMBER($M74)),NOT(ISNUMBER(Assumptions!$B$5))),"Review inputs",IF($M74&lt;Assumptions!$B$5,"Review reserve","At or above reserve")))</f>
        <v/>
      </c>
      <c r="O74">
        <f>Assumptions!D74</f>
        <v/>
      </c>
      <c r="P74">
        <f>Assumptions!E74</f>
        <v/>
      </c>
      <c r="Q74">
        <f>Assumptions!F74</f>
        <v/>
      </c>
    </row>
    <row r="75" ht="20" customHeight="1">
      <c r="A75" s="22" t="n"/>
      <c r="B75" s="15" t="n"/>
      <c r="C75" s="15" t="n"/>
      <c r="D75" s="16" t="n"/>
      <c r="E75" s="15" t="n"/>
      <c r="F75" s="17" t="n"/>
      <c r="G75" s="17" t="n"/>
      <c r="H75" s="17" t="n"/>
      <c r="I75" s="17" t="n"/>
      <c r="J75" s="17" t="n"/>
      <c r="K75" s="8">
        <f>IF($A75="","",IFERROR(SUM($F75:$G75)-SUM($H75:$J75),""))</f>
        <v/>
      </c>
      <c r="L75" s="8">
        <f>IF($A75="","",IFERROR(IF(ISNUMBER(Assumptions!$B$4),Assumptions!$B$4,0)+SUM($K$4:$K74),""))</f>
        <v/>
      </c>
      <c r="M75" s="8">
        <f>IF($A75="","",IFERROR($L75+$K75,""))</f>
        <v/>
      </c>
      <c r="N75" s="18">
        <f>IF($A75="","",IF(OR(NOT(ISNUMBER($M75)),NOT(ISNUMBER(Assumptions!$B$5))),"Review inputs",IF($M75&lt;Assumptions!$B$5,"Review reserve","At or above reserve")))</f>
        <v/>
      </c>
      <c r="O75">
        <f>Assumptions!D75</f>
        <v/>
      </c>
      <c r="P75">
        <f>Assumptions!E75</f>
        <v/>
      </c>
      <c r="Q75">
        <f>Assumptions!F75</f>
        <v/>
      </c>
    </row>
    <row r="76" ht="20" customHeight="1">
      <c r="A76" s="22" t="n"/>
      <c r="B76" s="15" t="n"/>
      <c r="C76" s="15" t="n"/>
      <c r="D76" s="16" t="n"/>
      <c r="E76" s="15" t="n"/>
      <c r="F76" s="17" t="n"/>
      <c r="G76" s="17" t="n"/>
      <c r="H76" s="17" t="n"/>
      <c r="I76" s="17" t="n"/>
      <c r="J76" s="17" t="n"/>
      <c r="K76" s="9">
        <f>IF($A76="","",IFERROR(SUM($F76:$G76)-SUM($H76:$J76),""))</f>
        <v/>
      </c>
      <c r="L76" s="9">
        <f>IF($A76="","",IFERROR(IF(ISNUMBER(Assumptions!$B$4),Assumptions!$B$4,0)+SUM($K$4:$K75),""))</f>
        <v/>
      </c>
      <c r="M76" s="9">
        <f>IF($A76="","",IFERROR($L76+$K76,""))</f>
        <v/>
      </c>
      <c r="N76" s="10">
        <f>IF($A76="","",IF(OR(NOT(ISNUMBER($M76)),NOT(ISNUMBER(Assumptions!$B$5))),"Review inputs",IF($M76&lt;Assumptions!$B$5,"Review reserve","At or above reserve")))</f>
        <v/>
      </c>
      <c r="O76">
        <f>Assumptions!D76</f>
        <v/>
      </c>
      <c r="P76">
        <f>Assumptions!E76</f>
        <v/>
      </c>
      <c r="Q76">
        <f>Assumptions!F76</f>
        <v/>
      </c>
    </row>
    <row r="77" ht="20" customHeight="1">
      <c r="A77" s="22" t="n"/>
      <c r="B77" s="15" t="n"/>
      <c r="C77" s="15" t="n"/>
      <c r="D77" s="16" t="n"/>
      <c r="E77" s="15" t="n"/>
      <c r="F77" s="17" t="n"/>
      <c r="G77" s="17" t="n"/>
      <c r="H77" s="17" t="n"/>
      <c r="I77" s="17" t="n"/>
      <c r="J77" s="17" t="n"/>
      <c r="K77" s="8">
        <f>IF($A77="","",IFERROR(SUM($F77:$G77)-SUM($H77:$J77),""))</f>
        <v/>
      </c>
      <c r="L77" s="8">
        <f>IF($A77="","",IFERROR(IF(ISNUMBER(Assumptions!$B$4),Assumptions!$B$4,0)+SUM($K$4:$K76),""))</f>
        <v/>
      </c>
      <c r="M77" s="8">
        <f>IF($A77="","",IFERROR($L77+$K77,""))</f>
        <v/>
      </c>
      <c r="N77" s="18">
        <f>IF($A77="","",IF(OR(NOT(ISNUMBER($M77)),NOT(ISNUMBER(Assumptions!$B$5))),"Review inputs",IF($M77&lt;Assumptions!$B$5,"Review reserve","At or above reserve")))</f>
        <v/>
      </c>
      <c r="O77">
        <f>Assumptions!D77</f>
        <v/>
      </c>
      <c r="P77">
        <f>Assumptions!E77</f>
        <v/>
      </c>
      <c r="Q77">
        <f>Assumptions!F77</f>
        <v/>
      </c>
    </row>
    <row r="78" ht="20" customHeight="1">
      <c r="A78" s="22" t="n"/>
      <c r="B78" s="15" t="n"/>
      <c r="C78" s="15" t="n"/>
      <c r="D78" s="16" t="n"/>
      <c r="E78" s="15" t="n"/>
      <c r="F78" s="17" t="n"/>
      <c r="G78" s="17" t="n"/>
      <c r="H78" s="17" t="n"/>
      <c r="I78" s="17" t="n"/>
      <c r="J78" s="17" t="n"/>
      <c r="K78" s="9">
        <f>IF($A78="","",IFERROR(SUM($F78:$G78)-SUM($H78:$J78),""))</f>
        <v/>
      </c>
      <c r="L78" s="9">
        <f>IF($A78="","",IFERROR(IF(ISNUMBER(Assumptions!$B$4),Assumptions!$B$4,0)+SUM($K$4:$K77),""))</f>
        <v/>
      </c>
      <c r="M78" s="9">
        <f>IF($A78="","",IFERROR($L78+$K78,""))</f>
        <v/>
      </c>
      <c r="N78" s="10">
        <f>IF($A78="","",IF(OR(NOT(ISNUMBER($M78)),NOT(ISNUMBER(Assumptions!$B$5))),"Review inputs",IF($M78&lt;Assumptions!$B$5,"Review reserve","At or above reserve")))</f>
        <v/>
      </c>
      <c r="O78">
        <f>Assumptions!D78</f>
        <v/>
      </c>
      <c r="P78">
        <f>Assumptions!E78</f>
        <v/>
      </c>
      <c r="Q78">
        <f>Assumptions!F78</f>
        <v/>
      </c>
    </row>
    <row r="79" ht="20" customHeight="1">
      <c r="A79" s="22" t="n"/>
      <c r="B79" s="15" t="n"/>
      <c r="C79" s="15" t="n"/>
      <c r="D79" s="16" t="n"/>
      <c r="E79" s="15" t="n"/>
      <c r="F79" s="17" t="n"/>
      <c r="G79" s="17" t="n"/>
      <c r="H79" s="17" t="n"/>
      <c r="I79" s="17" t="n"/>
      <c r="J79" s="17" t="n"/>
      <c r="K79" s="8">
        <f>IF($A79="","",IFERROR(SUM($F79:$G79)-SUM($H79:$J79),""))</f>
        <v/>
      </c>
      <c r="L79" s="8">
        <f>IF($A79="","",IFERROR(IF(ISNUMBER(Assumptions!$B$4),Assumptions!$B$4,0)+SUM($K$4:$K78),""))</f>
        <v/>
      </c>
      <c r="M79" s="8">
        <f>IF($A79="","",IFERROR($L79+$K79,""))</f>
        <v/>
      </c>
      <c r="N79" s="18">
        <f>IF($A79="","",IF(OR(NOT(ISNUMBER($M79)),NOT(ISNUMBER(Assumptions!$B$5))),"Review inputs",IF($M79&lt;Assumptions!$B$5,"Review reserve","At or above reserve")))</f>
        <v/>
      </c>
      <c r="O79">
        <f>Assumptions!D79</f>
        <v/>
      </c>
      <c r="P79">
        <f>Assumptions!E79</f>
        <v/>
      </c>
      <c r="Q79">
        <f>Assumptions!F79</f>
        <v/>
      </c>
    </row>
    <row r="80" ht="20" customHeight="1">
      <c r="A80" s="22" t="n"/>
      <c r="B80" s="15" t="n"/>
      <c r="C80" s="15" t="n"/>
      <c r="D80" s="16" t="n"/>
      <c r="E80" s="15" t="n"/>
      <c r="F80" s="17" t="n"/>
      <c r="G80" s="17" t="n"/>
      <c r="H80" s="17" t="n"/>
      <c r="I80" s="17" t="n"/>
      <c r="J80" s="17" t="n"/>
      <c r="K80" s="9">
        <f>IF($A80="","",IFERROR(SUM($F80:$G80)-SUM($H80:$J80),""))</f>
        <v/>
      </c>
      <c r="L80" s="9">
        <f>IF($A80="","",IFERROR(IF(ISNUMBER(Assumptions!$B$4),Assumptions!$B$4,0)+SUM($K$4:$K79),""))</f>
        <v/>
      </c>
      <c r="M80" s="9">
        <f>IF($A80="","",IFERROR($L80+$K80,""))</f>
        <v/>
      </c>
      <c r="N80" s="10">
        <f>IF($A80="","",IF(OR(NOT(ISNUMBER($M80)),NOT(ISNUMBER(Assumptions!$B$5))),"Review inputs",IF($M80&lt;Assumptions!$B$5,"Review reserve","At or above reserve")))</f>
        <v/>
      </c>
      <c r="O80">
        <f>Assumptions!D80</f>
        <v/>
      </c>
      <c r="P80">
        <f>Assumptions!E80</f>
        <v/>
      </c>
      <c r="Q80">
        <f>Assumptions!F80</f>
        <v/>
      </c>
    </row>
    <row r="81" ht="20" customHeight="1">
      <c r="A81" s="22" t="n"/>
      <c r="B81" s="15" t="n"/>
      <c r="C81" s="15" t="n"/>
      <c r="D81" s="16" t="n"/>
      <c r="E81" s="15" t="n"/>
      <c r="F81" s="17" t="n"/>
      <c r="G81" s="17" t="n"/>
      <c r="H81" s="17" t="n"/>
      <c r="I81" s="17" t="n"/>
      <c r="J81" s="17" t="n"/>
      <c r="K81" s="8">
        <f>IF($A81="","",IFERROR(SUM($F81:$G81)-SUM($H81:$J81),""))</f>
        <v/>
      </c>
      <c r="L81" s="8">
        <f>IF($A81="","",IFERROR(IF(ISNUMBER(Assumptions!$B$4),Assumptions!$B$4,0)+SUM($K$4:$K80),""))</f>
        <v/>
      </c>
      <c r="M81" s="8">
        <f>IF($A81="","",IFERROR($L81+$K81,""))</f>
        <v/>
      </c>
      <c r="N81" s="18">
        <f>IF($A81="","",IF(OR(NOT(ISNUMBER($M81)),NOT(ISNUMBER(Assumptions!$B$5))),"Review inputs",IF($M81&lt;Assumptions!$B$5,"Review reserve","At or above reserve")))</f>
        <v/>
      </c>
      <c r="O81">
        <f>Assumptions!D81</f>
        <v/>
      </c>
      <c r="P81">
        <f>Assumptions!E81</f>
        <v/>
      </c>
      <c r="Q81">
        <f>Assumptions!F81</f>
        <v/>
      </c>
    </row>
    <row r="82" ht="20" customHeight="1">
      <c r="A82" s="22" t="n"/>
      <c r="B82" s="15" t="n"/>
      <c r="C82" s="15" t="n"/>
      <c r="D82" s="16" t="n"/>
      <c r="E82" s="15" t="n"/>
      <c r="F82" s="17" t="n"/>
      <c r="G82" s="17" t="n"/>
      <c r="H82" s="17" t="n"/>
      <c r="I82" s="17" t="n"/>
      <c r="J82" s="17" t="n"/>
      <c r="K82" s="9">
        <f>IF($A82="","",IFERROR(SUM($F82:$G82)-SUM($H82:$J82),""))</f>
        <v/>
      </c>
      <c r="L82" s="9">
        <f>IF($A82="","",IFERROR(IF(ISNUMBER(Assumptions!$B$4),Assumptions!$B$4,0)+SUM($K$4:$K81),""))</f>
        <v/>
      </c>
      <c r="M82" s="9">
        <f>IF($A82="","",IFERROR($L82+$K82,""))</f>
        <v/>
      </c>
      <c r="N82" s="10">
        <f>IF($A82="","",IF(OR(NOT(ISNUMBER($M82)),NOT(ISNUMBER(Assumptions!$B$5))),"Review inputs",IF($M82&lt;Assumptions!$B$5,"Review reserve","At or above reserve")))</f>
        <v/>
      </c>
      <c r="O82">
        <f>Assumptions!D82</f>
        <v/>
      </c>
      <c r="P82">
        <f>Assumptions!E82</f>
        <v/>
      </c>
      <c r="Q82">
        <f>Assumptions!F82</f>
        <v/>
      </c>
    </row>
    <row r="83" ht="20" customHeight="1">
      <c r="A83" s="22" t="n"/>
      <c r="B83" s="15" t="n"/>
      <c r="C83" s="15" t="n"/>
      <c r="D83" s="16" t="n"/>
      <c r="E83" s="15" t="n"/>
      <c r="F83" s="17" t="n"/>
      <c r="G83" s="17" t="n"/>
      <c r="H83" s="17" t="n"/>
      <c r="I83" s="17" t="n"/>
      <c r="J83" s="17" t="n"/>
      <c r="K83" s="8">
        <f>IF($A83="","",IFERROR(SUM($F83:$G83)-SUM($H83:$J83),""))</f>
        <v/>
      </c>
      <c r="L83" s="8">
        <f>IF($A83="","",IFERROR(IF(ISNUMBER(Assumptions!$B$4),Assumptions!$B$4,0)+SUM($K$4:$K82),""))</f>
        <v/>
      </c>
      <c r="M83" s="8">
        <f>IF($A83="","",IFERROR($L83+$K83,""))</f>
        <v/>
      </c>
      <c r="N83" s="18">
        <f>IF($A83="","",IF(OR(NOT(ISNUMBER($M83)),NOT(ISNUMBER(Assumptions!$B$5))),"Review inputs",IF($M83&lt;Assumptions!$B$5,"Review reserve","At or above reserve")))</f>
        <v/>
      </c>
      <c r="O83">
        <f>Assumptions!D83</f>
        <v/>
      </c>
      <c r="P83">
        <f>Assumptions!E83</f>
        <v/>
      </c>
      <c r="Q83">
        <f>Assumptions!F83</f>
        <v/>
      </c>
    </row>
    <row r="84" ht="20" customHeight="1">
      <c r="A84" s="22" t="n"/>
      <c r="B84" s="15" t="n"/>
      <c r="C84" s="15" t="n"/>
      <c r="D84" s="16" t="n"/>
      <c r="E84" s="15" t="n"/>
      <c r="F84" s="17" t="n"/>
      <c r="G84" s="17" t="n"/>
      <c r="H84" s="17" t="n"/>
      <c r="I84" s="17" t="n"/>
      <c r="J84" s="17" t="n"/>
      <c r="K84" s="9">
        <f>IF($A84="","",IFERROR(SUM($F84:$G84)-SUM($H84:$J84),""))</f>
        <v/>
      </c>
      <c r="L84" s="9">
        <f>IF($A84="","",IFERROR(IF(ISNUMBER(Assumptions!$B$4),Assumptions!$B$4,0)+SUM($K$4:$K83),""))</f>
        <v/>
      </c>
      <c r="M84" s="9">
        <f>IF($A84="","",IFERROR($L84+$K84,""))</f>
        <v/>
      </c>
      <c r="N84" s="10">
        <f>IF($A84="","",IF(OR(NOT(ISNUMBER($M84)),NOT(ISNUMBER(Assumptions!$B$5))),"Review inputs",IF($M84&lt;Assumptions!$B$5,"Review reserve","At or above reserve")))</f>
        <v/>
      </c>
      <c r="O84">
        <f>Assumptions!D84</f>
        <v/>
      </c>
      <c r="P84">
        <f>Assumptions!E84</f>
        <v/>
      </c>
      <c r="Q84">
        <f>Assumptions!F84</f>
        <v/>
      </c>
    </row>
    <row r="85" ht="20" customHeight="1">
      <c r="A85" s="22" t="n"/>
      <c r="B85" s="15" t="n"/>
      <c r="C85" s="15" t="n"/>
      <c r="D85" s="16" t="n"/>
      <c r="E85" s="15" t="n"/>
      <c r="F85" s="17" t="n"/>
      <c r="G85" s="17" t="n"/>
      <c r="H85" s="17" t="n"/>
      <c r="I85" s="17" t="n"/>
      <c r="J85" s="17" t="n"/>
      <c r="K85" s="8">
        <f>IF($A85="","",IFERROR(SUM($F85:$G85)-SUM($H85:$J85),""))</f>
        <v/>
      </c>
      <c r="L85" s="8">
        <f>IF($A85="","",IFERROR(IF(ISNUMBER(Assumptions!$B$4),Assumptions!$B$4,0)+SUM($K$4:$K84),""))</f>
        <v/>
      </c>
      <c r="M85" s="8">
        <f>IF($A85="","",IFERROR($L85+$K85,""))</f>
        <v/>
      </c>
      <c r="N85" s="18">
        <f>IF($A85="","",IF(OR(NOT(ISNUMBER($M85)),NOT(ISNUMBER(Assumptions!$B$5))),"Review inputs",IF($M85&lt;Assumptions!$B$5,"Review reserve","At or above reserve")))</f>
        <v/>
      </c>
      <c r="O85">
        <f>Assumptions!D85</f>
        <v/>
      </c>
      <c r="P85">
        <f>Assumptions!E85</f>
        <v/>
      </c>
      <c r="Q85">
        <f>Assumptions!F85</f>
        <v/>
      </c>
    </row>
    <row r="86" ht="20" customHeight="1">
      <c r="A86" s="22" t="n"/>
      <c r="B86" s="15" t="n"/>
      <c r="C86" s="15" t="n"/>
      <c r="D86" s="16" t="n"/>
      <c r="E86" s="15" t="n"/>
      <c r="F86" s="17" t="n"/>
      <c r="G86" s="17" t="n"/>
      <c r="H86" s="17" t="n"/>
      <c r="I86" s="17" t="n"/>
      <c r="J86" s="17" t="n"/>
      <c r="K86" s="9">
        <f>IF($A86="","",IFERROR(SUM($F86:$G86)-SUM($H86:$J86),""))</f>
        <v/>
      </c>
      <c r="L86" s="9">
        <f>IF($A86="","",IFERROR(IF(ISNUMBER(Assumptions!$B$4),Assumptions!$B$4,0)+SUM($K$4:$K85),""))</f>
        <v/>
      </c>
      <c r="M86" s="9">
        <f>IF($A86="","",IFERROR($L86+$K86,""))</f>
        <v/>
      </c>
      <c r="N86" s="10">
        <f>IF($A86="","",IF(OR(NOT(ISNUMBER($M86)),NOT(ISNUMBER(Assumptions!$B$5))),"Review inputs",IF($M86&lt;Assumptions!$B$5,"Review reserve","At or above reserve")))</f>
        <v/>
      </c>
      <c r="O86">
        <f>Assumptions!D86</f>
        <v/>
      </c>
      <c r="P86">
        <f>Assumptions!E86</f>
        <v/>
      </c>
      <c r="Q86">
        <f>Assumptions!F86</f>
        <v/>
      </c>
    </row>
    <row r="87" ht="20" customHeight="1">
      <c r="A87" s="22" t="n"/>
      <c r="B87" s="15" t="n"/>
      <c r="C87" s="15" t="n"/>
      <c r="D87" s="16" t="n"/>
      <c r="E87" s="15" t="n"/>
      <c r="F87" s="17" t="n"/>
      <c r="G87" s="17" t="n"/>
      <c r="H87" s="17" t="n"/>
      <c r="I87" s="17" t="n"/>
      <c r="J87" s="17" t="n"/>
      <c r="K87" s="8">
        <f>IF($A87="","",IFERROR(SUM($F87:$G87)-SUM($H87:$J87),""))</f>
        <v/>
      </c>
      <c r="L87" s="8">
        <f>IF($A87="","",IFERROR(IF(ISNUMBER(Assumptions!$B$4),Assumptions!$B$4,0)+SUM($K$4:$K86),""))</f>
        <v/>
      </c>
      <c r="M87" s="8">
        <f>IF($A87="","",IFERROR($L87+$K87,""))</f>
        <v/>
      </c>
      <c r="N87" s="18">
        <f>IF($A87="","",IF(OR(NOT(ISNUMBER($M87)),NOT(ISNUMBER(Assumptions!$B$5))),"Review inputs",IF($M87&lt;Assumptions!$B$5,"Review reserve","At or above reserve")))</f>
        <v/>
      </c>
      <c r="O87">
        <f>Assumptions!D87</f>
        <v/>
      </c>
      <c r="P87">
        <f>Assumptions!E87</f>
        <v/>
      </c>
      <c r="Q87">
        <f>Assumptions!F87</f>
        <v/>
      </c>
    </row>
    <row r="88" ht="20" customHeight="1">
      <c r="A88" s="22" t="n"/>
      <c r="B88" s="15" t="n"/>
      <c r="C88" s="15" t="n"/>
      <c r="D88" s="16" t="n"/>
      <c r="E88" s="15" t="n"/>
      <c r="F88" s="17" t="n"/>
      <c r="G88" s="17" t="n"/>
      <c r="H88" s="17" t="n"/>
      <c r="I88" s="17" t="n"/>
      <c r="J88" s="17" t="n"/>
      <c r="K88" s="9">
        <f>IF($A88="","",IFERROR(SUM($F88:$G88)-SUM($H88:$J88),""))</f>
        <v/>
      </c>
      <c r="L88" s="9">
        <f>IF($A88="","",IFERROR(IF(ISNUMBER(Assumptions!$B$4),Assumptions!$B$4,0)+SUM($K$4:$K87),""))</f>
        <v/>
      </c>
      <c r="M88" s="9">
        <f>IF($A88="","",IFERROR($L88+$K88,""))</f>
        <v/>
      </c>
      <c r="N88" s="10">
        <f>IF($A88="","",IF(OR(NOT(ISNUMBER($M88)),NOT(ISNUMBER(Assumptions!$B$5))),"Review inputs",IF($M88&lt;Assumptions!$B$5,"Review reserve","At or above reserve")))</f>
        <v/>
      </c>
      <c r="O88">
        <f>Assumptions!D88</f>
        <v/>
      </c>
      <c r="P88">
        <f>Assumptions!E88</f>
        <v/>
      </c>
      <c r="Q88">
        <f>Assumptions!F88</f>
        <v/>
      </c>
    </row>
    <row r="89" ht="20" customHeight="1">
      <c r="A89" s="22" t="n"/>
      <c r="B89" s="15" t="n"/>
      <c r="C89" s="15" t="n"/>
      <c r="D89" s="16" t="n"/>
      <c r="E89" s="15" t="n"/>
      <c r="F89" s="17" t="n"/>
      <c r="G89" s="17" t="n"/>
      <c r="H89" s="17" t="n"/>
      <c r="I89" s="17" t="n"/>
      <c r="J89" s="17" t="n"/>
      <c r="K89" s="8">
        <f>IF($A89="","",IFERROR(SUM($F89:$G89)-SUM($H89:$J89),""))</f>
        <v/>
      </c>
      <c r="L89" s="8">
        <f>IF($A89="","",IFERROR(IF(ISNUMBER(Assumptions!$B$4),Assumptions!$B$4,0)+SUM($K$4:$K88),""))</f>
        <v/>
      </c>
      <c r="M89" s="8">
        <f>IF($A89="","",IFERROR($L89+$K89,""))</f>
        <v/>
      </c>
      <c r="N89" s="18">
        <f>IF($A89="","",IF(OR(NOT(ISNUMBER($M89)),NOT(ISNUMBER(Assumptions!$B$5))),"Review inputs",IF($M89&lt;Assumptions!$B$5,"Review reserve","At or above reserve")))</f>
        <v/>
      </c>
      <c r="O89">
        <f>Assumptions!D89</f>
        <v/>
      </c>
      <c r="P89">
        <f>Assumptions!E89</f>
        <v/>
      </c>
      <c r="Q89">
        <f>Assumptions!F89</f>
        <v/>
      </c>
    </row>
    <row r="90" ht="20" customHeight="1">
      <c r="A90" s="22" t="n"/>
      <c r="B90" s="15" t="n"/>
      <c r="C90" s="15" t="n"/>
      <c r="D90" s="16" t="n"/>
      <c r="E90" s="15" t="n"/>
      <c r="F90" s="17" t="n"/>
      <c r="G90" s="17" t="n"/>
      <c r="H90" s="17" t="n"/>
      <c r="I90" s="17" t="n"/>
      <c r="J90" s="17" t="n"/>
      <c r="K90" s="9">
        <f>IF($A90="","",IFERROR(SUM($F90:$G90)-SUM($H90:$J90),""))</f>
        <v/>
      </c>
      <c r="L90" s="9">
        <f>IF($A90="","",IFERROR(IF(ISNUMBER(Assumptions!$B$4),Assumptions!$B$4,0)+SUM($K$4:$K89),""))</f>
        <v/>
      </c>
      <c r="M90" s="9">
        <f>IF($A90="","",IFERROR($L90+$K90,""))</f>
        <v/>
      </c>
      <c r="N90" s="10">
        <f>IF($A90="","",IF(OR(NOT(ISNUMBER($M90)),NOT(ISNUMBER(Assumptions!$B$5))),"Review inputs",IF($M90&lt;Assumptions!$B$5,"Review reserve","At or above reserve")))</f>
        <v/>
      </c>
      <c r="O90">
        <f>Assumptions!D90</f>
        <v/>
      </c>
      <c r="P90">
        <f>Assumptions!E90</f>
        <v/>
      </c>
      <c r="Q90">
        <f>Assumptions!F90</f>
        <v/>
      </c>
    </row>
    <row r="91" ht="20" customHeight="1">
      <c r="A91" s="22" t="n"/>
      <c r="B91" s="15" t="n"/>
      <c r="C91" s="15" t="n"/>
      <c r="D91" s="16" t="n"/>
      <c r="E91" s="15" t="n"/>
      <c r="F91" s="17" t="n"/>
      <c r="G91" s="17" t="n"/>
      <c r="H91" s="17" t="n"/>
      <c r="I91" s="17" t="n"/>
      <c r="J91" s="17" t="n"/>
      <c r="K91" s="8">
        <f>IF($A91="","",IFERROR(SUM($F91:$G91)-SUM($H91:$J91),""))</f>
        <v/>
      </c>
      <c r="L91" s="8">
        <f>IF($A91="","",IFERROR(IF(ISNUMBER(Assumptions!$B$4),Assumptions!$B$4,0)+SUM($K$4:$K90),""))</f>
        <v/>
      </c>
      <c r="M91" s="8">
        <f>IF($A91="","",IFERROR($L91+$K91,""))</f>
        <v/>
      </c>
      <c r="N91" s="18">
        <f>IF($A91="","",IF(OR(NOT(ISNUMBER($M91)),NOT(ISNUMBER(Assumptions!$B$5))),"Review inputs",IF($M91&lt;Assumptions!$B$5,"Review reserve","At or above reserve")))</f>
        <v/>
      </c>
      <c r="O91">
        <f>Assumptions!D91</f>
        <v/>
      </c>
      <c r="P91">
        <f>Assumptions!E91</f>
        <v/>
      </c>
      <c r="Q91">
        <f>Assumptions!F91</f>
        <v/>
      </c>
    </row>
    <row r="92" ht="20" customHeight="1">
      <c r="A92" s="22" t="n"/>
      <c r="B92" s="15" t="n"/>
      <c r="C92" s="15" t="n"/>
      <c r="D92" s="16" t="n"/>
      <c r="E92" s="15" t="n"/>
      <c r="F92" s="17" t="n"/>
      <c r="G92" s="17" t="n"/>
      <c r="H92" s="17" t="n"/>
      <c r="I92" s="17" t="n"/>
      <c r="J92" s="17" t="n"/>
      <c r="K92" s="9">
        <f>IF($A92="","",IFERROR(SUM($F92:$G92)-SUM($H92:$J92),""))</f>
        <v/>
      </c>
      <c r="L92" s="9">
        <f>IF($A92="","",IFERROR(IF(ISNUMBER(Assumptions!$B$4),Assumptions!$B$4,0)+SUM($K$4:$K91),""))</f>
        <v/>
      </c>
      <c r="M92" s="9">
        <f>IF($A92="","",IFERROR($L92+$K92,""))</f>
        <v/>
      </c>
      <c r="N92" s="10">
        <f>IF($A92="","",IF(OR(NOT(ISNUMBER($M92)),NOT(ISNUMBER(Assumptions!$B$5))),"Review inputs",IF($M92&lt;Assumptions!$B$5,"Review reserve","At or above reserve")))</f>
        <v/>
      </c>
      <c r="O92">
        <f>Assumptions!D92</f>
        <v/>
      </c>
      <c r="P92">
        <f>Assumptions!E92</f>
        <v/>
      </c>
      <c r="Q92">
        <f>Assumptions!F92</f>
        <v/>
      </c>
    </row>
    <row r="93" ht="20" customHeight="1">
      <c r="A93" s="22" t="n"/>
      <c r="B93" s="15" t="n"/>
      <c r="C93" s="15" t="n"/>
      <c r="D93" s="16" t="n"/>
      <c r="E93" s="15" t="n"/>
      <c r="F93" s="17" t="n"/>
      <c r="G93" s="17" t="n"/>
      <c r="H93" s="17" t="n"/>
      <c r="I93" s="17" t="n"/>
      <c r="J93" s="17" t="n"/>
      <c r="K93" s="8">
        <f>IF($A93="","",IFERROR(SUM($F93:$G93)-SUM($H93:$J93),""))</f>
        <v/>
      </c>
      <c r="L93" s="8">
        <f>IF($A93="","",IFERROR(IF(ISNUMBER(Assumptions!$B$4),Assumptions!$B$4,0)+SUM($K$4:$K92),""))</f>
        <v/>
      </c>
      <c r="M93" s="8">
        <f>IF($A93="","",IFERROR($L93+$K93,""))</f>
        <v/>
      </c>
      <c r="N93" s="18">
        <f>IF($A93="","",IF(OR(NOT(ISNUMBER($M93)),NOT(ISNUMBER(Assumptions!$B$5))),"Review inputs",IF($M93&lt;Assumptions!$B$5,"Review reserve","At or above reserve")))</f>
        <v/>
      </c>
      <c r="O93">
        <f>Assumptions!D93</f>
        <v/>
      </c>
      <c r="P93">
        <f>Assumptions!E93</f>
        <v/>
      </c>
      <c r="Q93">
        <f>Assumptions!F93</f>
        <v/>
      </c>
    </row>
    <row r="94" ht="20" customHeight="1">
      <c r="A94" s="22" t="n"/>
      <c r="B94" s="15" t="n"/>
      <c r="C94" s="15" t="n"/>
      <c r="D94" s="16" t="n"/>
      <c r="E94" s="15" t="n"/>
      <c r="F94" s="17" t="n"/>
      <c r="G94" s="17" t="n"/>
      <c r="H94" s="17" t="n"/>
      <c r="I94" s="17" t="n"/>
      <c r="J94" s="17" t="n"/>
      <c r="K94" s="9">
        <f>IF($A94="","",IFERROR(SUM($F94:$G94)-SUM($H94:$J94),""))</f>
        <v/>
      </c>
      <c r="L94" s="9">
        <f>IF($A94="","",IFERROR(IF(ISNUMBER(Assumptions!$B$4),Assumptions!$B$4,0)+SUM($K$4:$K93),""))</f>
        <v/>
      </c>
      <c r="M94" s="9">
        <f>IF($A94="","",IFERROR($L94+$K94,""))</f>
        <v/>
      </c>
      <c r="N94" s="10">
        <f>IF($A94="","",IF(OR(NOT(ISNUMBER($M94)),NOT(ISNUMBER(Assumptions!$B$5))),"Review inputs",IF($M94&lt;Assumptions!$B$5,"Review reserve","At or above reserve")))</f>
        <v/>
      </c>
      <c r="O94">
        <f>Assumptions!D94</f>
        <v/>
      </c>
      <c r="P94">
        <f>Assumptions!E94</f>
        <v/>
      </c>
      <c r="Q94">
        <f>Assumptions!F94</f>
        <v/>
      </c>
    </row>
    <row r="95" ht="20" customHeight="1">
      <c r="A95" s="22" t="n"/>
      <c r="B95" s="15" t="n"/>
      <c r="C95" s="15" t="n"/>
      <c r="D95" s="16" t="n"/>
      <c r="E95" s="15" t="n"/>
      <c r="F95" s="17" t="n"/>
      <c r="G95" s="17" t="n"/>
      <c r="H95" s="17" t="n"/>
      <c r="I95" s="17" t="n"/>
      <c r="J95" s="17" t="n"/>
      <c r="K95" s="8">
        <f>IF($A95="","",IFERROR(SUM($F95:$G95)-SUM($H95:$J95),""))</f>
        <v/>
      </c>
      <c r="L95" s="8">
        <f>IF($A95="","",IFERROR(IF(ISNUMBER(Assumptions!$B$4),Assumptions!$B$4,0)+SUM($K$4:$K94),""))</f>
        <v/>
      </c>
      <c r="M95" s="8">
        <f>IF($A95="","",IFERROR($L95+$K95,""))</f>
        <v/>
      </c>
      <c r="N95" s="18">
        <f>IF($A95="","",IF(OR(NOT(ISNUMBER($M95)),NOT(ISNUMBER(Assumptions!$B$5))),"Review inputs",IF($M95&lt;Assumptions!$B$5,"Review reserve","At or above reserve")))</f>
        <v/>
      </c>
      <c r="O95">
        <f>Assumptions!D95</f>
        <v/>
      </c>
      <c r="P95">
        <f>Assumptions!E95</f>
        <v/>
      </c>
      <c r="Q95">
        <f>Assumptions!F95</f>
        <v/>
      </c>
    </row>
    <row r="96" ht="20" customHeight="1">
      <c r="A96" s="22" t="n"/>
      <c r="B96" s="15" t="n"/>
      <c r="C96" s="15" t="n"/>
      <c r="D96" s="16" t="n"/>
      <c r="E96" s="15" t="n"/>
      <c r="F96" s="17" t="n"/>
      <c r="G96" s="17" t="n"/>
      <c r="H96" s="17" t="n"/>
      <c r="I96" s="17" t="n"/>
      <c r="J96" s="17" t="n"/>
      <c r="K96" s="9">
        <f>IF($A96="","",IFERROR(SUM($F96:$G96)-SUM($H96:$J96),""))</f>
        <v/>
      </c>
      <c r="L96" s="9">
        <f>IF($A96="","",IFERROR(IF(ISNUMBER(Assumptions!$B$4),Assumptions!$B$4,0)+SUM($K$4:$K95),""))</f>
        <v/>
      </c>
      <c r="M96" s="9">
        <f>IF($A96="","",IFERROR($L96+$K96,""))</f>
        <v/>
      </c>
      <c r="N96" s="10">
        <f>IF($A96="","",IF(OR(NOT(ISNUMBER($M96)),NOT(ISNUMBER(Assumptions!$B$5))),"Review inputs",IF($M96&lt;Assumptions!$B$5,"Review reserve","At or above reserve")))</f>
        <v/>
      </c>
      <c r="O96">
        <f>Assumptions!D96</f>
        <v/>
      </c>
      <c r="P96">
        <f>Assumptions!E96</f>
        <v/>
      </c>
      <c r="Q96">
        <f>Assumptions!F96</f>
        <v/>
      </c>
    </row>
    <row r="97" ht="20" customHeight="1">
      <c r="A97" s="22" t="n"/>
      <c r="B97" s="15" t="n"/>
      <c r="C97" s="15" t="n"/>
      <c r="D97" s="16" t="n"/>
      <c r="E97" s="15" t="n"/>
      <c r="F97" s="17" t="n"/>
      <c r="G97" s="17" t="n"/>
      <c r="H97" s="17" t="n"/>
      <c r="I97" s="17" t="n"/>
      <c r="J97" s="17" t="n"/>
      <c r="K97" s="8">
        <f>IF($A97="","",IFERROR(SUM($F97:$G97)-SUM($H97:$J97),""))</f>
        <v/>
      </c>
      <c r="L97" s="8">
        <f>IF($A97="","",IFERROR(IF(ISNUMBER(Assumptions!$B$4),Assumptions!$B$4,0)+SUM($K$4:$K96),""))</f>
        <v/>
      </c>
      <c r="M97" s="8">
        <f>IF($A97="","",IFERROR($L97+$K97,""))</f>
        <v/>
      </c>
      <c r="N97" s="18">
        <f>IF($A97="","",IF(OR(NOT(ISNUMBER($M97)),NOT(ISNUMBER(Assumptions!$B$5))),"Review inputs",IF($M97&lt;Assumptions!$B$5,"Review reserve","At or above reserve")))</f>
        <v/>
      </c>
      <c r="O97">
        <f>Assumptions!D97</f>
        <v/>
      </c>
      <c r="P97">
        <f>Assumptions!E97</f>
        <v/>
      </c>
      <c r="Q97">
        <f>Assumptions!F97</f>
        <v/>
      </c>
    </row>
    <row r="98" ht="20" customHeight="1">
      <c r="A98" s="22" t="n"/>
      <c r="B98" s="15" t="n"/>
      <c r="C98" s="15" t="n"/>
      <c r="D98" s="16" t="n"/>
      <c r="E98" s="15" t="n"/>
      <c r="F98" s="17" t="n"/>
      <c r="G98" s="17" t="n"/>
      <c r="H98" s="17" t="n"/>
      <c r="I98" s="17" t="n"/>
      <c r="J98" s="17" t="n"/>
      <c r="K98" s="9">
        <f>IF($A98="","",IFERROR(SUM($F98:$G98)-SUM($H98:$J98),""))</f>
        <v/>
      </c>
      <c r="L98" s="9">
        <f>IF($A98="","",IFERROR(IF(ISNUMBER(Assumptions!$B$4),Assumptions!$B$4,0)+SUM($K$4:$K97),""))</f>
        <v/>
      </c>
      <c r="M98" s="9">
        <f>IF($A98="","",IFERROR($L98+$K98,""))</f>
        <v/>
      </c>
      <c r="N98" s="10">
        <f>IF($A98="","",IF(OR(NOT(ISNUMBER($M98)),NOT(ISNUMBER(Assumptions!$B$5))),"Review inputs",IF($M98&lt;Assumptions!$B$5,"Review reserve","At or above reserve")))</f>
        <v/>
      </c>
      <c r="O98">
        <f>Assumptions!D98</f>
        <v/>
      </c>
      <c r="P98">
        <f>Assumptions!E98</f>
        <v/>
      </c>
      <c r="Q98">
        <f>Assumptions!F98</f>
        <v/>
      </c>
    </row>
    <row r="99" ht="20" customHeight="1">
      <c r="A99" s="22" t="n"/>
      <c r="B99" s="15" t="n"/>
      <c r="C99" s="15" t="n"/>
      <c r="D99" s="16" t="n"/>
      <c r="E99" s="15" t="n"/>
      <c r="F99" s="17" t="n"/>
      <c r="G99" s="17" t="n"/>
      <c r="H99" s="17" t="n"/>
      <c r="I99" s="17" t="n"/>
      <c r="J99" s="17" t="n"/>
      <c r="K99" s="8">
        <f>IF($A99="","",IFERROR(SUM($F99:$G99)-SUM($H99:$J99),""))</f>
        <v/>
      </c>
      <c r="L99" s="8">
        <f>IF($A99="","",IFERROR(IF(ISNUMBER(Assumptions!$B$4),Assumptions!$B$4,0)+SUM($K$4:$K98),""))</f>
        <v/>
      </c>
      <c r="M99" s="8">
        <f>IF($A99="","",IFERROR($L99+$K99,""))</f>
        <v/>
      </c>
      <c r="N99" s="18">
        <f>IF($A99="","",IF(OR(NOT(ISNUMBER($M99)),NOT(ISNUMBER(Assumptions!$B$5))),"Review inputs",IF($M99&lt;Assumptions!$B$5,"Review reserve","At or above reserve")))</f>
        <v/>
      </c>
      <c r="O99">
        <f>Assumptions!D99</f>
        <v/>
      </c>
      <c r="P99">
        <f>Assumptions!E99</f>
        <v/>
      </c>
      <c r="Q99">
        <f>Assumptions!F99</f>
        <v/>
      </c>
    </row>
    <row r="100" ht="20" customHeight="1">
      <c r="A100" s="22" t="n"/>
      <c r="B100" s="15" t="n"/>
      <c r="C100" s="15" t="n"/>
      <c r="D100" s="16" t="n"/>
      <c r="E100" s="15" t="n"/>
      <c r="F100" s="17" t="n"/>
      <c r="G100" s="17" t="n"/>
      <c r="H100" s="17" t="n"/>
      <c r="I100" s="17" t="n"/>
      <c r="J100" s="17" t="n"/>
      <c r="K100" s="9">
        <f>IF($A100="","",IFERROR(SUM($F100:$G100)-SUM($H100:$J100),""))</f>
        <v/>
      </c>
      <c r="L100" s="9">
        <f>IF($A100="","",IFERROR(IF(ISNUMBER(Assumptions!$B$4),Assumptions!$B$4,0)+SUM($K$4:$K99),""))</f>
        <v/>
      </c>
      <c r="M100" s="9">
        <f>IF($A100="","",IFERROR($L100+$K100,""))</f>
        <v/>
      </c>
      <c r="N100" s="10">
        <f>IF($A100="","",IF(OR(NOT(ISNUMBER($M100)),NOT(ISNUMBER(Assumptions!$B$5))),"Review inputs",IF($M100&lt;Assumptions!$B$5,"Review reserve","At or above reserve")))</f>
        <v/>
      </c>
      <c r="O100">
        <f>Assumptions!D100</f>
        <v/>
      </c>
      <c r="P100">
        <f>Assumptions!E100</f>
        <v/>
      </c>
      <c r="Q100">
        <f>Assumptions!F100</f>
        <v/>
      </c>
    </row>
    <row r="101" ht="20" customHeight="1">
      <c r="A101" s="22" t="n"/>
      <c r="B101" s="15" t="n"/>
      <c r="C101" s="15" t="n"/>
      <c r="D101" s="16" t="n"/>
      <c r="E101" s="15" t="n"/>
      <c r="F101" s="17" t="n"/>
      <c r="G101" s="17" t="n"/>
      <c r="H101" s="17" t="n"/>
      <c r="I101" s="17" t="n"/>
      <c r="J101" s="17" t="n"/>
      <c r="K101" s="8">
        <f>IF($A101="","",IFERROR(SUM($F101:$G101)-SUM($H101:$J101),""))</f>
        <v/>
      </c>
      <c r="L101" s="8">
        <f>IF($A101="","",IFERROR(IF(ISNUMBER(Assumptions!$B$4),Assumptions!$B$4,0)+SUM($K$4:$K100),""))</f>
        <v/>
      </c>
      <c r="M101" s="8">
        <f>IF($A101="","",IFERROR($L101+$K101,""))</f>
        <v/>
      </c>
      <c r="N101" s="18">
        <f>IF($A101="","",IF(OR(NOT(ISNUMBER($M101)),NOT(ISNUMBER(Assumptions!$B$5))),"Review inputs",IF($M101&lt;Assumptions!$B$5,"Review reserve","At or above reserve")))</f>
        <v/>
      </c>
      <c r="O101">
        <f>Assumptions!D101</f>
        <v/>
      </c>
      <c r="P101">
        <f>Assumptions!E101</f>
        <v/>
      </c>
      <c r="Q101">
        <f>Assumptions!F101</f>
        <v/>
      </c>
    </row>
    <row r="102" ht="20" customHeight="1">
      <c r="A102" s="22" t="n"/>
      <c r="B102" s="15" t="n"/>
      <c r="C102" s="15" t="n"/>
      <c r="D102" s="16" t="n"/>
      <c r="E102" s="15" t="n"/>
      <c r="F102" s="17" t="n"/>
      <c r="G102" s="17" t="n"/>
      <c r="H102" s="17" t="n"/>
      <c r="I102" s="17" t="n"/>
      <c r="J102" s="17" t="n"/>
      <c r="K102" s="9">
        <f>IF($A102="","",IFERROR(SUM($F102:$G102)-SUM($H102:$J102),""))</f>
        <v/>
      </c>
      <c r="L102" s="9">
        <f>IF($A102="","",IFERROR(IF(ISNUMBER(Assumptions!$B$4),Assumptions!$B$4,0)+SUM($K$4:$K101),""))</f>
        <v/>
      </c>
      <c r="M102" s="9">
        <f>IF($A102="","",IFERROR($L102+$K102,""))</f>
        <v/>
      </c>
      <c r="N102" s="10">
        <f>IF($A102="","",IF(OR(NOT(ISNUMBER($M102)),NOT(ISNUMBER(Assumptions!$B$5))),"Review inputs",IF($M102&lt;Assumptions!$B$5,"Review reserve","At or above reserve")))</f>
        <v/>
      </c>
      <c r="O102">
        <f>Assumptions!D102</f>
        <v/>
      </c>
      <c r="P102">
        <f>Assumptions!E102</f>
        <v/>
      </c>
      <c r="Q102">
        <f>Assumptions!F102</f>
        <v/>
      </c>
    </row>
    <row r="103" ht="20" customHeight="1">
      <c r="A103" s="22" t="n"/>
      <c r="B103" s="15" t="n"/>
      <c r="C103" s="15" t="n"/>
      <c r="D103" s="16" t="n"/>
      <c r="E103" s="15" t="n"/>
      <c r="F103" s="17" t="n"/>
      <c r="G103" s="17" t="n"/>
      <c r="H103" s="17" t="n"/>
      <c r="I103" s="17" t="n"/>
      <c r="J103" s="17" t="n"/>
      <c r="K103" s="8">
        <f>IF($A103="","",IFERROR(SUM($F103:$G103)-SUM($H103:$J103),""))</f>
        <v/>
      </c>
      <c r="L103" s="8">
        <f>IF($A103="","",IFERROR(IF(ISNUMBER(Assumptions!$B$4),Assumptions!$B$4,0)+SUM($K$4:$K102),""))</f>
        <v/>
      </c>
      <c r="M103" s="8">
        <f>IF($A103="","",IFERROR($L103+$K103,""))</f>
        <v/>
      </c>
      <c r="N103" s="18">
        <f>IF($A103="","",IF(OR(NOT(ISNUMBER($M103)),NOT(ISNUMBER(Assumptions!$B$5))),"Review inputs",IF($M103&lt;Assumptions!$B$5,"Review reserve","At or above reserve")))</f>
        <v/>
      </c>
      <c r="O103">
        <f>Assumptions!D103</f>
        <v/>
      </c>
      <c r="P103">
        <f>Assumptions!E103</f>
        <v/>
      </c>
      <c r="Q103">
        <f>Assumptions!F103</f>
        <v/>
      </c>
    </row>
    <row r="104" ht="20" customHeight="1">
      <c r="A104" s="22" t="n"/>
      <c r="B104" s="15" t="n"/>
      <c r="C104" s="15" t="n"/>
      <c r="D104" s="16" t="n"/>
      <c r="E104" s="15" t="n"/>
      <c r="F104" s="17" t="n"/>
      <c r="G104" s="17" t="n"/>
      <c r="H104" s="17" t="n"/>
      <c r="I104" s="17" t="n"/>
      <c r="J104" s="17" t="n"/>
      <c r="K104" s="9">
        <f>IF($A104="","",IFERROR(SUM($F104:$G104)-SUM($H104:$J104),""))</f>
        <v/>
      </c>
      <c r="L104" s="9">
        <f>IF($A104="","",IFERROR(IF(ISNUMBER(Assumptions!$B$4),Assumptions!$B$4,0)+SUM($K$4:$K103),""))</f>
        <v/>
      </c>
      <c r="M104" s="9">
        <f>IF($A104="","",IFERROR($L104+$K104,""))</f>
        <v/>
      </c>
      <c r="N104" s="10">
        <f>IF($A104="","",IF(OR(NOT(ISNUMBER($M104)),NOT(ISNUMBER(Assumptions!$B$5))),"Review inputs",IF($M104&lt;Assumptions!$B$5,"Review reserve","At or above reserve")))</f>
        <v/>
      </c>
      <c r="O104">
        <f>Assumptions!D104</f>
        <v/>
      </c>
      <c r="P104">
        <f>Assumptions!E104</f>
        <v/>
      </c>
      <c r="Q104">
        <f>Assumptions!F104</f>
        <v/>
      </c>
    </row>
    <row r="105" ht="20" customHeight="1">
      <c r="A105" s="22" t="n"/>
      <c r="B105" s="15" t="n"/>
      <c r="C105" s="15" t="n"/>
      <c r="D105" s="16" t="n"/>
      <c r="E105" s="15" t="n"/>
      <c r="F105" s="17" t="n"/>
      <c r="G105" s="17" t="n"/>
      <c r="H105" s="17" t="n"/>
      <c r="I105" s="17" t="n"/>
      <c r="J105" s="17" t="n"/>
      <c r="K105" s="8">
        <f>IF($A105="","",IFERROR(SUM($F105:$G105)-SUM($H105:$J105),""))</f>
        <v/>
      </c>
      <c r="L105" s="8">
        <f>IF($A105="","",IFERROR(IF(ISNUMBER(Assumptions!$B$4),Assumptions!$B$4,0)+SUM($K$4:$K104),""))</f>
        <v/>
      </c>
      <c r="M105" s="8">
        <f>IF($A105="","",IFERROR($L105+$K105,""))</f>
        <v/>
      </c>
      <c r="N105" s="18">
        <f>IF($A105="","",IF(OR(NOT(ISNUMBER($M105)),NOT(ISNUMBER(Assumptions!$B$5))),"Review inputs",IF($M105&lt;Assumptions!$B$5,"Review reserve","At or above reserve")))</f>
        <v/>
      </c>
      <c r="O105">
        <f>Assumptions!D105</f>
        <v/>
      </c>
      <c r="P105">
        <f>Assumptions!E105</f>
        <v/>
      </c>
      <c r="Q105">
        <f>Assumptions!F105</f>
        <v/>
      </c>
    </row>
    <row r="106" ht="20" customHeight="1">
      <c r="A106" s="22" t="n"/>
      <c r="B106" s="15" t="n"/>
      <c r="C106" s="15" t="n"/>
      <c r="D106" s="16" t="n"/>
      <c r="E106" s="15" t="n"/>
      <c r="F106" s="17" t="n"/>
      <c r="G106" s="17" t="n"/>
      <c r="H106" s="17" t="n"/>
      <c r="I106" s="17" t="n"/>
      <c r="J106" s="17" t="n"/>
      <c r="K106" s="9">
        <f>IF($A106="","",IFERROR(SUM($F106:$G106)-SUM($H106:$J106),""))</f>
        <v/>
      </c>
      <c r="L106" s="9">
        <f>IF($A106="","",IFERROR(IF(ISNUMBER(Assumptions!$B$4),Assumptions!$B$4,0)+SUM($K$4:$K105),""))</f>
        <v/>
      </c>
      <c r="M106" s="9">
        <f>IF($A106="","",IFERROR($L106+$K106,""))</f>
        <v/>
      </c>
      <c r="N106" s="10">
        <f>IF($A106="","",IF(OR(NOT(ISNUMBER($M106)),NOT(ISNUMBER(Assumptions!$B$5))),"Review inputs",IF($M106&lt;Assumptions!$B$5,"Review reserve","At or above reserve")))</f>
        <v/>
      </c>
      <c r="O106">
        <f>Assumptions!D106</f>
        <v/>
      </c>
      <c r="P106">
        <f>Assumptions!E106</f>
        <v/>
      </c>
      <c r="Q106">
        <f>Assumptions!F106</f>
        <v/>
      </c>
    </row>
    <row r="107" ht="20" customHeight="1">
      <c r="A107" s="22" t="n"/>
      <c r="B107" s="15" t="n"/>
      <c r="C107" s="15" t="n"/>
      <c r="D107" s="16" t="n"/>
      <c r="E107" s="15" t="n"/>
      <c r="F107" s="17" t="n"/>
      <c r="G107" s="17" t="n"/>
      <c r="H107" s="17" t="n"/>
      <c r="I107" s="17" t="n"/>
      <c r="J107" s="17" t="n"/>
      <c r="K107" s="8">
        <f>IF($A107="","",IFERROR(SUM($F107:$G107)-SUM($H107:$J107),""))</f>
        <v/>
      </c>
      <c r="L107" s="8">
        <f>IF($A107="","",IFERROR(IF(ISNUMBER(Assumptions!$B$4),Assumptions!$B$4,0)+SUM($K$4:$K106),""))</f>
        <v/>
      </c>
      <c r="M107" s="8">
        <f>IF($A107="","",IFERROR($L107+$K107,""))</f>
        <v/>
      </c>
      <c r="N107" s="18">
        <f>IF($A107="","",IF(OR(NOT(ISNUMBER($M107)),NOT(ISNUMBER(Assumptions!$B$5))),"Review inputs",IF($M107&lt;Assumptions!$B$5,"Review reserve","At or above reserve")))</f>
        <v/>
      </c>
      <c r="O107">
        <f>Assumptions!D107</f>
        <v/>
      </c>
      <c r="P107">
        <f>Assumptions!E107</f>
        <v/>
      </c>
      <c r="Q107">
        <f>Assumptions!F107</f>
        <v/>
      </c>
    </row>
    <row r="108" ht="20" customHeight="1">
      <c r="A108" s="22" t="n"/>
      <c r="B108" s="15" t="n"/>
      <c r="C108" s="15" t="n"/>
      <c r="D108" s="16" t="n"/>
      <c r="E108" s="15" t="n"/>
      <c r="F108" s="17" t="n"/>
      <c r="G108" s="17" t="n"/>
      <c r="H108" s="17" t="n"/>
      <c r="I108" s="17" t="n"/>
      <c r="J108" s="17" t="n"/>
      <c r="K108" s="9">
        <f>IF($A108="","",IFERROR(SUM($F108:$G108)-SUM($H108:$J108),""))</f>
        <v/>
      </c>
      <c r="L108" s="9">
        <f>IF($A108="","",IFERROR(IF(ISNUMBER(Assumptions!$B$4),Assumptions!$B$4,0)+SUM($K$4:$K107),""))</f>
        <v/>
      </c>
      <c r="M108" s="9">
        <f>IF($A108="","",IFERROR($L108+$K108,""))</f>
        <v/>
      </c>
      <c r="N108" s="10">
        <f>IF($A108="","",IF(OR(NOT(ISNUMBER($M108)),NOT(ISNUMBER(Assumptions!$B$5))),"Review inputs",IF($M108&lt;Assumptions!$B$5,"Review reserve","At or above reserve")))</f>
        <v/>
      </c>
      <c r="O108">
        <f>Assumptions!D108</f>
        <v/>
      </c>
      <c r="P108">
        <f>Assumptions!E108</f>
        <v/>
      </c>
      <c r="Q108">
        <f>Assumptions!F108</f>
        <v/>
      </c>
    </row>
    <row r="109" ht="20" customHeight="1">
      <c r="A109" s="22" t="n"/>
      <c r="B109" s="15" t="n"/>
      <c r="C109" s="15" t="n"/>
      <c r="D109" s="16" t="n"/>
      <c r="E109" s="15" t="n"/>
      <c r="F109" s="17" t="n"/>
      <c r="G109" s="17" t="n"/>
      <c r="H109" s="17" t="n"/>
      <c r="I109" s="17" t="n"/>
      <c r="J109" s="17" t="n"/>
      <c r="K109" s="8">
        <f>IF($A109="","",IFERROR(SUM($F109:$G109)-SUM($H109:$J109),""))</f>
        <v/>
      </c>
      <c r="L109" s="8">
        <f>IF($A109="","",IFERROR(IF(ISNUMBER(Assumptions!$B$4),Assumptions!$B$4,0)+SUM($K$4:$K108),""))</f>
        <v/>
      </c>
      <c r="M109" s="8">
        <f>IF($A109="","",IFERROR($L109+$K109,""))</f>
        <v/>
      </c>
      <c r="N109" s="18">
        <f>IF($A109="","",IF(OR(NOT(ISNUMBER($M109)),NOT(ISNUMBER(Assumptions!$B$5))),"Review inputs",IF($M109&lt;Assumptions!$B$5,"Review reserve","At or above reserve")))</f>
        <v/>
      </c>
      <c r="O109">
        <f>Assumptions!D109</f>
        <v/>
      </c>
      <c r="P109">
        <f>Assumptions!E109</f>
        <v/>
      </c>
      <c r="Q109">
        <f>Assumptions!F109</f>
        <v/>
      </c>
    </row>
    <row r="110" ht="20" customHeight="1">
      <c r="A110" s="22" t="n"/>
      <c r="B110" s="15" t="n"/>
      <c r="C110" s="15" t="n"/>
      <c r="D110" s="16" t="n"/>
      <c r="E110" s="15" t="n"/>
      <c r="F110" s="17" t="n"/>
      <c r="G110" s="17" t="n"/>
      <c r="H110" s="17" t="n"/>
      <c r="I110" s="17" t="n"/>
      <c r="J110" s="17" t="n"/>
      <c r="K110" s="9">
        <f>IF($A110="","",IFERROR(SUM($F110:$G110)-SUM($H110:$J110),""))</f>
        <v/>
      </c>
      <c r="L110" s="9">
        <f>IF($A110="","",IFERROR(IF(ISNUMBER(Assumptions!$B$4),Assumptions!$B$4,0)+SUM($K$4:$K109),""))</f>
        <v/>
      </c>
      <c r="M110" s="9">
        <f>IF($A110="","",IFERROR($L110+$K110,""))</f>
        <v/>
      </c>
      <c r="N110" s="10">
        <f>IF($A110="","",IF(OR(NOT(ISNUMBER($M110)),NOT(ISNUMBER(Assumptions!$B$5))),"Review inputs",IF($M110&lt;Assumptions!$B$5,"Review reserve","At or above reserve")))</f>
        <v/>
      </c>
      <c r="O110">
        <f>Assumptions!D110</f>
        <v/>
      </c>
      <c r="P110">
        <f>Assumptions!E110</f>
        <v/>
      </c>
      <c r="Q110">
        <f>Assumptions!F110</f>
        <v/>
      </c>
    </row>
    <row r="111" ht="20" customHeight="1">
      <c r="A111" s="22" t="n"/>
      <c r="B111" s="15" t="n"/>
      <c r="C111" s="15" t="n"/>
      <c r="D111" s="16" t="n"/>
      <c r="E111" s="15" t="n"/>
      <c r="F111" s="17" t="n"/>
      <c r="G111" s="17" t="n"/>
      <c r="H111" s="17" t="n"/>
      <c r="I111" s="17" t="n"/>
      <c r="J111" s="17" t="n"/>
      <c r="K111" s="8">
        <f>IF($A111="","",IFERROR(SUM($F111:$G111)-SUM($H111:$J111),""))</f>
        <v/>
      </c>
      <c r="L111" s="8">
        <f>IF($A111="","",IFERROR(IF(ISNUMBER(Assumptions!$B$4),Assumptions!$B$4,0)+SUM($K$4:$K110),""))</f>
        <v/>
      </c>
      <c r="M111" s="8">
        <f>IF($A111="","",IFERROR($L111+$K111,""))</f>
        <v/>
      </c>
      <c r="N111" s="18">
        <f>IF($A111="","",IF(OR(NOT(ISNUMBER($M111)),NOT(ISNUMBER(Assumptions!$B$5))),"Review inputs",IF($M111&lt;Assumptions!$B$5,"Review reserve","At or above reserve")))</f>
        <v/>
      </c>
      <c r="O111">
        <f>Assumptions!D111</f>
        <v/>
      </c>
      <c r="P111">
        <f>Assumptions!E111</f>
        <v/>
      </c>
      <c r="Q111">
        <f>Assumptions!F111</f>
        <v/>
      </c>
    </row>
    <row r="112" ht="20" customHeight="1">
      <c r="A112" s="22" t="n"/>
      <c r="B112" s="15" t="n"/>
      <c r="C112" s="15" t="n"/>
      <c r="D112" s="16" t="n"/>
      <c r="E112" s="15" t="n"/>
      <c r="F112" s="17" t="n"/>
      <c r="G112" s="17" t="n"/>
      <c r="H112" s="17" t="n"/>
      <c r="I112" s="17" t="n"/>
      <c r="J112" s="17" t="n"/>
      <c r="K112" s="9">
        <f>IF($A112="","",IFERROR(SUM($F112:$G112)-SUM($H112:$J112),""))</f>
        <v/>
      </c>
      <c r="L112" s="9">
        <f>IF($A112="","",IFERROR(IF(ISNUMBER(Assumptions!$B$4),Assumptions!$B$4,0)+SUM($K$4:$K111),""))</f>
        <v/>
      </c>
      <c r="M112" s="9">
        <f>IF($A112="","",IFERROR($L112+$K112,""))</f>
        <v/>
      </c>
      <c r="N112" s="10">
        <f>IF($A112="","",IF(OR(NOT(ISNUMBER($M112)),NOT(ISNUMBER(Assumptions!$B$5))),"Review inputs",IF($M112&lt;Assumptions!$B$5,"Review reserve","At or above reserve")))</f>
        <v/>
      </c>
      <c r="O112">
        <f>Assumptions!D112</f>
        <v/>
      </c>
      <c r="P112">
        <f>Assumptions!E112</f>
        <v/>
      </c>
      <c r="Q112">
        <f>Assumptions!F112</f>
        <v/>
      </c>
    </row>
    <row r="113" ht="20" customHeight="1">
      <c r="A113" s="22" t="n"/>
      <c r="B113" s="15" t="n"/>
      <c r="C113" s="15" t="n"/>
      <c r="D113" s="16" t="n"/>
      <c r="E113" s="15" t="n"/>
      <c r="F113" s="17" t="n"/>
      <c r="G113" s="17" t="n"/>
      <c r="H113" s="17" t="n"/>
      <c r="I113" s="17" t="n"/>
      <c r="J113" s="17" t="n"/>
      <c r="K113" s="8">
        <f>IF($A113="","",IFERROR(SUM($F113:$G113)-SUM($H113:$J113),""))</f>
        <v/>
      </c>
      <c r="L113" s="8">
        <f>IF($A113="","",IFERROR(IF(ISNUMBER(Assumptions!$B$4),Assumptions!$B$4,0)+SUM($K$4:$K112),""))</f>
        <v/>
      </c>
      <c r="M113" s="8">
        <f>IF($A113="","",IFERROR($L113+$K113,""))</f>
        <v/>
      </c>
      <c r="N113" s="18">
        <f>IF($A113="","",IF(OR(NOT(ISNUMBER($M113)),NOT(ISNUMBER(Assumptions!$B$5))),"Review inputs",IF($M113&lt;Assumptions!$B$5,"Review reserve","At or above reserve")))</f>
        <v/>
      </c>
      <c r="O113">
        <f>Assumptions!D113</f>
        <v/>
      </c>
      <c r="P113">
        <f>Assumptions!E113</f>
        <v/>
      </c>
      <c r="Q113">
        <f>Assumptions!F113</f>
        <v/>
      </c>
    </row>
    <row r="114" ht="20" customHeight="1">
      <c r="A114" s="22" t="n"/>
      <c r="B114" s="15" t="n"/>
      <c r="C114" s="15" t="n"/>
      <c r="D114" s="16" t="n"/>
      <c r="E114" s="15" t="n"/>
      <c r="F114" s="17" t="n"/>
      <c r="G114" s="17" t="n"/>
      <c r="H114" s="17" t="n"/>
      <c r="I114" s="17" t="n"/>
      <c r="J114" s="17" t="n"/>
      <c r="K114" s="9">
        <f>IF($A114="","",IFERROR(SUM($F114:$G114)-SUM($H114:$J114),""))</f>
        <v/>
      </c>
      <c r="L114" s="9">
        <f>IF($A114="","",IFERROR(IF(ISNUMBER(Assumptions!$B$4),Assumptions!$B$4,0)+SUM($K$4:$K113),""))</f>
        <v/>
      </c>
      <c r="M114" s="9">
        <f>IF($A114="","",IFERROR($L114+$K114,""))</f>
        <v/>
      </c>
      <c r="N114" s="10">
        <f>IF($A114="","",IF(OR(NOT(ISNUMBER($M114)),NOT(ISNUMBER(Assumptions!$B$5))),"Review inputs",IF($M114&lt;Assumptions!$B$5,"Review reserve","At or above reserve")))</f>
        <v/>
      </c>
      <c r="O114">
        <f>Assumptions!D114</f>
        <v/>
      </c>
      <c r="P114">
        <f>Assumptions!E114</f>
        <v/>
      </c>
      <c r="Q114">
        <f>Assumptions!F114</f>
        <v/>
      </c>
    </row>
    <row r="115" ht="20" customHeight="1">
      <c r="A115" s="22" t="n"/>
      <c r="B115" s="15" t="n"/>
      <c r="C115" s="15" t="n"/>
      <c r="D115" s="16" t="n"/>
      <c r="E115" s="15" t="n"/>
      <c r="F115" s="17" t="n"/>
      <c r="G115" s="17" t="n"/>
      <c r="H115" s="17" t="n"/>
      <c r="I115" s="17" t="n"/>
      <c r="J115" s="17" t="n"/>
      <c r="K115" s="8">
        <f>IF($A115="","",IFERROR(SUM($F115:$G115)-SUM($H115:$J115),""))</f>
        <v/>
      </c>
      <c r="L115" s="8">
        <f>IF($A115="","",IFERROR(IF(ISNUMBER(Assumptions!$B$4),Assumptions!$B$4,0)+SUM($K$4:$K114),""))</f>
        <v/>
      </c>
      <c r="M115" s="8">
        <f>IF($A115="","",IFERROR($L115+$K115,""))</f>
        <v/>
      </c>
      <c r="N115" s="18">
        <f>IF($A115="","",IF(OR(NOT(ISNUMBER($M115)),NOT(ISNUMBER(Assumptions!$B$5))),"Review inputs",IF($M115&lt;Assumptions!$B$5,"Review reserve","At or above reserve")))</f>
        <v/>
      </c>
      <c r="O115">
        <f>Assumptions!D115</f>
        <v/>
      </c>
      <c r="P115">
        <f>Assumptions!E115</f>
        <v/>
      </c>
      <c r="Q115">
        <f>Assumptions!F115</f>
        <v/>
      </c>
    </row>
    <row r="116" ht="20" customHeight="1">
      <c r="A116" s="22" t="n"/>
      <c r="B116" s="15" t="n"/>
      <c r="C116" s="15" t="n"/>
      <c r="D116" s="16" t="n"/>
      <c r="E116" s="15" t="n"/>
      <c r="F116" s="17" t="n"/>
      <c r="G116" s="17" t="n"/>
      <c r="H116" s="17" t="n"/>
      <c r="I116" s="17" t="n"/>
      <c r="J116" s="17" t="n"/>
      <c r="K116" s="9">
        <f>IF($A116="","",IFERROR(SUM($F116:$G116)-SUM($H116:$J116),""))</f>
        <v/>
      </c>
      <c r="L116" s="9">
        <f>IF($A116="","",IFERROR(IF(ISNUMBER(Assumptions!$B$4),Assumptions!$B$4,0)+SUM($K$4:$K115),""))</f>
        <v/>
      </c>
      <c r="M116" s="9">
        <f>IF($A116="","",IFERROR($L116+$K116,""))</f>
        <v/>
      </c>
      <c r="N116" s="10">
        <f>IF($A116="","",IF(OR(NOT(ISNUMBER($M116)),NOT(ISNUMBER(Assumptions!$B$5))),"Review inputs",IF($M116&lt;Assumptions!$B$5,"Review reserve","At or above reserve")))</f>
        <v/>
      </c>
      <c r="O116">
        <f>Assumptions!D116</f>
        <v/>
      </c>
      <c r="P116">
        <f>Assumptions!E116</f>
        <v/>
      </c>
      <c r="Q116">
        <f>Assumptions!F116</f>
        <v/>
      </c>
    </row>
    <row r="117" ht="20" customHeight="1">
      <c r="A117" s="22" t="n"/>
      <c r="B117" s="15" t="n"/>
      <c r="C117" s="15" t="n"/>
      <c r="D117" s="16" t="n"/>
      <c r="E117" s="15" t="n"/>
      <c r="F117" s="17" t="n"/>
      <c r="G117" s="17" t="n"/>
      <c r="H117" s="17" t="n"/>
      <c r="I117" s="17" t="n"/>
      <c r="J117" s="17" t="n"/>
      <c r="K117" s="8">
        <f>IF($A117="","",IFERROR(SUM($F117:$G117)-SUM($H117:$J117),""))</f>
        <v/>
      </c>
      <c r="L117" s="8">
        <f>IF($A117="","",IFERROR(IF(ISNUMBER(Assumptions!$B$4),Assumptions!$B$4,0)+SUM($K$4:$K116),""))</f>
        <v/>
      </c>
      <c r="M117" s="8">
        <f>IF($A117="","",IFERROR($L117+$K117,""))</f>
        <v/>
      </c>
      <c r="N117" s="18">
        <f>IF($A117="","",IF(OR(NOT(ISNUMBER($M117)),NOT(ISNUMBER(Assumptions!$B$5))),"Review inputs",IF($M117&lt;Assumptions!$B$5,"Review reserve","At or above reserve")))</f>
        <v/>
      </c>
      <c r="O117">
        <f>Assumptions!D117</f>
        <v/>
      </c>
      <c r="P117">
        <f>Assumptions!E117</f>
        <v/>
      </c>
      <c r="Q117">
        <f>Assumptions!F117</f>
        <v/>
      </c>
    </row>
    <row r="118" ht="20" customHeight="1">
      <c r="A118" s="22" t="n"/>
      <c r="B118" s="15" t="n"/>
      <c r="C118" s="15" t="n"/>
      <c r="D118" s="16" t="n"/>
      <c r="E118" s="15" t="n"/>
      <c r="F118" s="17" t="n"/>
      <c r="G118" s="17" t="n"/>
      <c r="H118" s="17" t="n"/>
      <c r="I118" s="17" t="n"/>
      <c r="J118" s="17" t="n"/>
      <c r="K118" s="9">
        <f>IF($A118="","",IFERROR(SUM($F118:$G118)-SUM($H118:$J118),""))</f>
        <v/>
      </c>
      <c r="L118" s="9">
        <f>IF($A118="","",IFERROR(IF(ISNUMBER(Assumptions!$B$4),Assumptions!$B$4,0)+SUM($K$4:$K117),""))</f>
        <v/>
      </c>
      <c r="M118" s="9">
        <f>IF($A118="","",IFERROR($L118+$K118,""))</f>
        <v/>
      </c>
      <c r="N118" s="10">
        <f>IF($A118="","",IF(OR(NOT(ISNUMBER($M118)),NOT(ISNUMBER(Assumptions!$B$5))),"Review inputs",IF($M118&lt;Assumptions!$B$5,"Review reserve","At or above reserve")))</f>
        <v/>
      </c>
      <c r="O118">
        <f>Assumptions!D118</f>
        <v/>
      </c>
      <c r="P118">
        <f>Assumptions!E118</f>
        <v/>
      </c>
      <c r="Q118">
        <f>Assumptions!F118</f>
        <v/>
      </c>
    </row>
    <row r="119" ht="20" customHeight="1">
      <c r="A119" s="22" t="n"/>
      <c r="B119" s="15" t="n"/>
      <c r="C119" s="15" t="n"/>
      <c r="D119" s="16" t="n"/>
      <c r="E119" s="15" t="n"/>
      <c r="F119" s="17" t="n"/>
      <c r="G119" s="17" t="n"/>
      <c r="H119" s="17" t="n"/>
      <c r="I119" s="17" t="n"/>
      <c r="J119" s="17" t="n"/>
      <c r="K119" s="8">
        <f>IF($A119="","",IFERROR(SUM($F119:$G119)-SUM($H119:$J119),""))</f>
        <v/>
      </c>
      <c r="L119" s="8">
        <f>IF($A119="","",IFERROR(IF(ISNUMBER(Assumptions!$B$4),Assumptions!$B$4,0)+SUM($K$4:$K118),""))</f>
        <v/>
      </c>
      <c r="M119" s="8">
        <f>IF($A119="","",IFERROR($L119+$K119,""))</f>
        <v/>
      </c>
      <c r="N119" s="18">
        <f>IF($A119="","",IF(OR(NOT(ISNUMBER($M119)),NOT(ISNUMBER(Assumptions!$B$5))),"Review inputs",IF($M119&lt;Assumptions!$B$5,"Review reserve","At or above reserve")))</f>
        <v/>
      </c>
      <c r="O119">
        <f>Assumptions!D119</f>
        <v/>
      </c>
      <c r="P119">
        <f>Assumptions!E119</f>
        <v/>
      </c>
      <c r="Q119">
        <f>Assumptions!F119</f>
        <v/>
      </c>
    </row>
    <row r="120" ht="20" customHeight="1">
      <c r="A120" s="22" t="n"/>
      <c r="B120" s="15" t="n"/>
      <c r="C120" s="15" t="n"/>
      <c r="D120" s="16" t="n"/>
      <c r="E120" s="15" t="n"/>
      <c r="F120" s="17" t="n"/>
      <c r="G120" s="17" t="n"/>
      <c r="H120" s="17" t="n"/>
      <c r="I120" s="17" t="n"/>
      <c r="J120" s="17" t="n"/>
      <c r="K120" s="9">
        <f>IF($A120="","",IFERROR(SUM($F120:$G120)-SUM($H120:$J120),""))</f>
        <v/>
      </c>
      <c r="L120" s="9">
        <f>IF($A120="","",IFERROR(IF(ISNUMBER(Assumptions!$B$4),Assumptions!$B$4,0)+SUM($K$4:$K119),""))</f>
        <v/>
      </c>
      <c r="M120" s="9">
        <f>IF($A120="","",IFERROR($L120+$K120,""))</f>
        <v/>
      </c>
      <c r="N120" s="10">
        <f>IF($A120="","",IF(OR(NOT(ISNUMBER($M120)),NOT(ISNUMBER(Assumptions!$B$5))),"Review inputs",IF($M120&lt;Assumptions!$B$5,"Review reserve","At or above reserve")))</f>
        <v/>
      </c>
      <c r="O120">
        <f>Assumptions!D120</f>
        <v/>
      </c>
      <c r="P120">
        <f>Assumptions!E120</f>
        <v/>
      </c>
      <c r="Q120">
        <f>Assumptions!F120</f>
        <v/>
      </c>
    </row>
    <row r="121" ht="20" customHeight="1">
      <c r="A121" s="22" t="n"/>
      <c r="B121" s="15" t="n"/>
      <c r="C121" s="15" t="n"/>
      <c r="D121" s="16" t="n"/>
      <c r="E121" s="15" t="n"/>
      <c r="F121" s="17" t="n"/>
      <c r="G121" s="17" t="n"/>
      <c r="H121" s="17" t="n"/>
      <c r="I121" s="17" t="n"/>
      <c r="J121" s="17" t="n"/>
      <c r="K121" s="8">
        <f>IF($A121="","",IFERROR(SUM($F121:$G121)-SUM($H121:$J121),""))</f>
        <v/>
      </c>
      <c r="L121" s="8">
        <f>IF($A121="","",IFERROR(IF(ISNUMBER(Assumptions!$B$4),Assumptions!$B$4,0)+SUM($K$4:$K120),""))</f>
        <v/>
      </c>
      <c r="M121" s="8">
        <f>IF($A121="","",IFERROR($L121+$K121,""))</f>
        <v/>
      </c>
      <c r="N121" s="18">
        <f>IF($A121="","",IF(OR(NOT(ISNUMBER($M121)),NOT(ISNUMBER(Assumptions!$B$5))),"Review inputs",IF($M121&lt;Assumptions!$B$5,"Review reserve","At or above reserve")))</f>
        <v/>
      </c>
      <c r="O121">
        <f>Assumptions!D121</f>
        <v/>
      </c>
      <c r="P121">
        <f>Assumptions!E121</f>
        <v/>
      </c>
      <c r="Q121">
        <f>Assumptions!F121</f>
        <v/>
      </c>
    </row>
    <row r="122" ht="20" customHeight="1">
      <c r="A122" s="22" t="n"/>
      <c r="B122" s="15" t="n"/>
      <c r="C122" s="15" t="n"/>
      <c r="D122" s="16" t="n"/>
      <c r="E122" s="15" t="n"/>
      <c r="F122" s="17" t="n"/>
      <c r="G122" s="17" t="n"/>
      <c r="H122" s="17" t="n"/>
      <c r="I122" s="17" t="n"/>
      <c r="J122" s="17" t="n"/>
      <c r="K122" s="9">
        <f>IF($A122="","",IFERROR(SUM($F122:$G122)-SUM($H122:$J122),""))</f>
        <v/>
      </c>
      <c r="L122" s="9">
        <f>IF($A122="","",IFERROR(IF(ISNUMBER(Assumptions!$B$4),Assumptions!$B$4,0)+SUM($K$4:$K121),""))</f>
        <v/>
      </c>
      <c r="M122" s="9">
        <f>IF($A122="","",IFERROR($L122+$K122,""))</f>
        <v/>
      </c>
      <c r="N122" s="10">
        <f>IF($A122="","",IF(OR(NOT(ISNUMBER($M122)),NOT(ISNUMBER(Assumptions!$B$5))),"Review inputs",IF($M122&lt;Assumptions!$B$5,"Review reserve","At or above reserve")))</f>
        <v/>
      </c>
      <c r="O122">
        <f>Assumptions!D122</f>
        <v/>
      </c>
      <c r="P122">
        <f>Assumptions!E122</f>
        <v/>
      </c>
      <c r="Q122">
        <f>Assumptions!F122</f>
        <v/>
      </c>
    </row>
    <row r="123" ht="20" customHeight="1">
      <c r="A123" s="22" t="n"/>
      <c r="B123" s="15" t="n"/>
      <c r="C123" s="15" t="n"/>
      <c r="D123" s="16" t="n"/>
      <c r="E123" s="15" t="n"/>
      <c r="F123" s="17" t="n"/>
      <c r="G123" s="17" t="n"/>
      <c r="H123" s="17" t="n"/>
      <c r="I123" s="17" t="n"/>
      <c r="J123" s="17" t="n"/>
      <c r="K123" s="8">
        <f>IF($A123="","",IFERROR(SUM($F123:$G123)-SUM($H123:$J123),""))</f>
        <v/>
      </c>
      <c r="L123" s="8">
        <f>IF($A123="","",IFERROR(IF(ISNUMBER(Assumptions!$B$4),Assumptions!$B$4,0)+SUM($K$4:$K122),""))</f>
        <v/>
      </c>
      <c r="M123" s="8">
        <f>IF($A123="","",IFERROR($L123+$K123,""))</f>
        <v/>
      </c>
      <c r="N123" s="18">
        <f>IF($A123="","",IF(OR(NOT(ISNUMBER($M123)),NOT(ISNUMBER(Assumptions!$B$5))),"Review inputs",IF($M123&lt;Assumptions!$B$5,"Review reserve","At or above reserve")))</f>
        <v/>
      </c>
      <c r="O123">
        <f>Assumptions!D123</f>
        <v/>
      </c>
      <c r="P123">
        <f>Assumptions!E123</f>
        <v/>
      </c>
      <c r="Q123">
        <f>Assumptions!F123</f>
        <v/>
      </c>
    </row>
  </sheetData>
  <autoFilter ref="A3:N123"/>
  <mergeCells count="1">
    <mergeCell ref="A1:N1"/>
  </mergeCells>
  <conditionalFormatting sqref="K4:K123">
    <cfRule type="expression" priority="1" dxfId="2" stopIfTrue="1">
      <formula>AND($A4&lt;&gt;"",$K4&lt;0)</formula>
    </cfRule>
  </conditionalFormatting>
  <conditionalFormatting sqref="M4:M123">
    <cfRule type="expression" priority="2" dxfId="2" stopIfTrue="1">
      <formula>AND($A4&lt;&gt;"",ISNUMBER($M4),ISNUMBER(Assumptions!$B$5),$M4&lt;Assumptions!$B$5)</formula>
    </cfRule>
  </conditionalFormatting>
  <conditionalFormatting sqref="N4:N123">
    <cfRule type="expression" priority="3" dxfId="0" stopIfTrue="1">
      <formula>$N4="Review reserve"</formula>
    </cfRule>
    <cfRule type="expression" priority="4" dxfId="1" stopIfTrue="1">
      <formula>$N4="At or above reserve"</formula>
    </cfRule>
    <cfRule type="expression" priority="5" dxfId="0" stopIfTrue="1">
      <formula>$N4="Review inputs"</formula>
    </cfRule>
  </conditionalFormatting>
  <dataValidations count="5">
    <dataValidation sqref="A4:A123" showDropDown="0" showInputMessage="1" showErrorMessage="1" allowBlank="0" errorTitle="Check the forecast month" error="Enter a valid date within the Assumptions limits." promptTitle="Forecast month" prompt="Enter a month within the editable date limits on Assumptions." type="date" operator="between">
      <formula1>$S$4</formula1>
      <formula2>$S$5</formula2>
    </dataValidation>
    <dataValidation sqref="B4:B123" showDropDown="0" showInputMessage="1" showErrorMessage="1" allowBlank="0" errorTitle="Check the property" error="Choose a property from the list." promptTitle="Property" prompt="Choose an editable fictional property from Assumptions." type="list">
      <formula1>$O$4:$O$7</formula1>
    </dataValidation>
    <dataValidation sqref="C4:C123" showDropDown="0" showInputMessage="1" showErrorMessage="1" allowBlank="0" errorTitle="Check the unit" error="Choose a unit scope from the list." promptTitle="Unit" prompt="Choose an editable fictional unit scope from Assumptions." type="list">
      <formula1>$Q$4:$Q$8</formula1>
    </dataValidation>
    <dataValidation sqref="D4:D123" showDropDown="0" showInputMessage="1" showErrorMessage="1" allowBlank="0" errorTitle="Check the tenancy status" error="Choose a status from the list." promptTitle="Tenancy status" prompt="Choose the planned tenancy status for the month." type="list">
      <formula1>$P$4:$P$7</formula1>
    </dataValidation>
    <dataValidation sqref="F4:J123" showDropDown="0" showInputMessage="1" showErrorMessage="1" allowBlank="0" errorTitle="Check the amount" error="Enter zero or a positive amount within the Assumptions limit." promptTitle="Monthly amount" prompt="Enter a nonnegative amount within the editable maximum." type="decimal" operator="between">
      <formula1>0</formula1>
      <formula2>$S$6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F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29" customWidth="1" min="4" max="4"/>
    <col width="21" customWidth="1" min="5" max="5"/>
    <col width="19" customWidth="1" min="6" max="6"/>
  </cols>
  <sheetData>
    <row r="1" ht="27" customHeight="1">
      <c r="A1" s="1" t="inlineStr">
        <is>
          <t>Cash Flow Assumptions and Editable Lists</t>
        </is>
      </c>
    </row>
    <row r="2" ht="20" customHeight="1">
      <c r="A2" s="3" t="inlineStr">
        <is>
          <t>These planning values and fictional lists are editable. Review them for the property forecast being prepared.</t>
        </is>
      </c>
    </row>
    <row r="3">
      <c r="A3" s="4" t="inlineStr">
        <is>
          <t>Cash Planning Input</t>
        </is>
      </c>
      <c r="B3" s="4" t="inlineStr">
        <is>
          <t>Value</t>
        </is>
      </c>
      <c r="D3" s="4" t="inlineStr">
        <is>
          <t>Property Choices</t>
        </is>
      </c>
      <c r="E3" s="4" t="inlineStr">
        <is>
          <t>Tenancy Choices</t>
        </is>
      </c>
      <c r="F3" s="4" t="inlineStr">
        <is>
          <t>Unit Choices</t>
        </is>
      </c>
    </row>
    <row r="4">
      <c r="A4" s="5" t="inlineStr">
        <is>
          <t>Opening cash</t>
        </is>
      </c>
      <c r="B4" s="19" t="n">
        <v>18000</v>
      </c>
      <c r="D4" s="15" t="inlineStr">
        <is>
          <t>Fictional Juniper Court</t>
        </is>
      </c>
      <c r="E4" s="15" t="inlineStr">
        <is>
          <t>Fully occupied</t>
        </is>
      </c>
      <c r="F4" s="15" t="inlineStr">
        <is>
          <t>FIC-JC-ALL</t>
        </is>
      </c>
    </row>
    <row r="5">
      <c r="A5" s="7" t="inlineStr">
        <is>
          <t>Minimum cash reserve</t>
        </is>
      </c>
      <c r="B5" s="19" t="n">
        <v>24000</v>
      </c>
      <c r="D5" s="15" t="inlineStr">
        <is>
          <t>Fictional Bluebird Flats</t>
        </is>
      </c>
      <c r="E5" s="15" t="inlineStr">
        <is>
          <t>Mixed occupancy</t>
        </is>
      </c>
      <c r="F5" s="15" t="inlineStr">
        <is>
          <t>FIC-BF-ALL</t>
        </is>
      </c>
    </row>
    <row r="6">
      <c r="A6" s="5" t="inlineStr">
        <is>
          <t>Chart periods</t>
        </is>
      </c>
      <c r="B6" s="20" t="n">
        <v>12</v>
      </c>
      <c r="D6" s="15" t="inlineStr">
        <is>
          <t>Fictional Copper Finch House</t>
        </is>
      </c>
      <c r="E6" s="15" t="inlineStr">
        <is>
          <t>Planned vacancy</t>
        </is>
      </c>
      <c r="F6" s="15" t="inlineStr">
        <is>
          <t>FIC-CF-ALL</t>
        </is>
      </c>
    </row>
    <row r="7">
      <c r="A7" s="7" t="inlineStr">
        <is>
          <t>Earliest forecast month</t>
        </is>
      </c>
      <c r="B7" s="23" t="n">
        <v>46023</v>
      </c>
      <c r="D7" s="15" t="inlineStr">
        <is>
          <t>Fictional Lantern Row</t>
        </is>
      </c>
      <c r="E7" s="15" t="inlineStr">
        <is>
          <t>Turnover month</t>
        </is>
      </c>
      <c r="F7" s="15" t="inlineStr">
        <is>
          <t>FIC-LR-ALL</t>
        </is>
      </c>
    </row>
    <row r="8">
      <c r="A8" s="5" t="inlineStr">
        <is>
          <t>Latest forecast month</t>
        </is>
      </c>
      <c r="B8" s="23" t="n">
        <v>50010</v>
      </c>
      <c r="D8" s="15" t="n"/>
      <c r="E8" s="15" t="n"/>
      <c r="F8" s="15" t="inlineStr">
        <is>
          <t>FIC-PORTFOLIO</t>
        </is>
      </c>
    </row>
    <row r="9">
      <c r="A9" s="7" t="inlineStr">
        <is>
          <t>Maximum monthly category amount</t>
        </is>
      </c>
      <c r="B9" s="19" t="n">
        <v>1000000</v>
      </c>
    </row>
  </sheetData>
  <mergeCells count="1">
    <mergeCell ref="A1:F1"/>
  </mergeCells>
  <conditionalFormatting sqref="B8">
    <cfRule type="expression" priority="1" dxfId="0" stopIfTrue="1">
      <formula>$B$8&lt;$B$7</formula>
    </cfRule>
  </conditionalFormatting>
  <dataValidations count="4">
    <dataValidation sqref="B4:B5" showDropDown="0" showInputMessage="1" showErrorMessage="1" allowBlank="0" errorTitle="Check the planning value" error="Enter zero or a positive number." promptTitle="Nonnegative planning value" prompt="Enter zero or a positive US dollar amount." type="decimal" operator="greaterThanOrEqual">
      <formula1>0</formula1>
    </dataValidation>
    <dataValidation sqref="B9" showDropDown="0" showInputMessage="1" showErrorMessage="1" allowBlank="0" errorTitle="Check the maximum" error="Enter zero or a positive number." promptTitle="Maximum amount" prompt="Enter a nonnegative monthly category limit." type="decimal" operator="greaterThanOrEqual">
      <formula1>0</formula1>
    </dataValidation>
    <dataValidation sqref="B6" showDropDown="0" showInputMessage="1" showErrorMessage="1" allowBlank="0" errorTitle="Check chart periods" error="Enter a whole number from 1 through 24." promptTitle="Chart periods" prompt="Enter a whole number from 1 through 24." type="whole" operator="between">
      <formula1>1</formula1>
      <formula2>24</formula2>
    </dataValidation>
    <dataValidation sqref="B7:B8" showDropDown="0" showInputMessage="1" showErrorMessage="1" allowBlank="0" errorTitle="Check the date" error="Enter a valid date from 01/01/2000 through 12/31/2100." promptTitle="Forecast date limit" prompt="Enter a valid date from 01/01/2000 through 12/31/2100.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2026-09-09T22:03:41Z</dcterms:created>
  <dcterms:modified xmlns:dcterms="http://purl.org/dc/terms/" xmlns:xsi="http://www.w3.org/2001/XMLSchema-instance" xsi:type="dcterms:W3CDTF">2026-09-09T22:03:42+00:00Z</dcterms:modified>
</cp:coreProperties>
</file>