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turned Paym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'Returned Payments'!$A$3:$T$103</definedName>
    <definedName name="_xlnm._FilterDatabase" localSheetId="2" hidden="1">'Assumptions'!$A$2:$C$8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"/>
    <numFmt numFmtId="166" formatCode="mm/dd/yyyy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53D"/>
      <sz val="10"/>
    </font>
    <font>
      <name val="Calibri"/>
      <i val="1"/>
      <color rgb="005D706F"/>
      <sz val="10"/>
    </font>
    <font>
      <name val="Calibri"/>
      <b val="1"/>
      <color rgb="0024353D"/>
      <sz val="10"/>
    </font>
    <font>
      <name val="Calibri"/>
      <b val="1"/>
      <color rgb="00183B4E"/>
      <sz val="12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/>
    </xf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Replacement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'Summary'!$A$14:$A$19</f>
            </numRef>
          </cat>
          <val>
            <numRef>
              <f>'Summary'!$B$14:$B$19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104000" cy="248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2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3" customWidth="1" min="3" max="3"/>
    <col width="17" customWidth="1" min="4" max="4"/>
    <col width="23" customWidth="1" min="5" max="5"/>
    <col width="17" customWidth="1" min="6" max="6"/>
    <col width="23" customWidth="1" min="7" max="7"/>
    <col width="18" customWidth="1" min="8" max="8"/>
  </cols>
  <sheetData>
    <row r="1" ht="28" customHeight="1">
      <c r="A1" s="1" t="inlineStr">
        <is>
          <t>Returned Rent Payment Log Summary</t>
        </is>
      </c>
      <c r="B1" s="34" t="n"/>
      <c r="C1" s="34" t="n"/>
      <c r="D1" s="34" t="n"/>
      <c r="E1" s="34" t="n"/>
      <c r="F1" s="34" t="n"/>
      <c r="G1" s="34" t="n"/>
      <c r="H1" s="35" t="n"/>
    </row>
    <row r="2" ht="23" customHeight="1">
      <c r="A2" s="3" t="inlineStr">
        <is>
          <t>Indicators use the entered log data and the editable as-of date on Assumptions. All sample records are fictional.</t>
        </is>
      </c>
    </row>
    <row r="3" ht="22" customHeight="1">
      <c r="A3" s="4" t="inlineStr">
        <is>
          <t>Amounts and activity</t>
        </is>
      </c>
      <c r="B3" s="5" t="n"/>
      <c r="C3" s="5" t="n"/>
      <c r="D3" s="5" t="n"/>
      <c r="E3" s="5" t="n"/>
      <c r="F3" s="5" t="n"/>
      <c r="G3" s="5" t="n"/>
      <c r="H3" s="5" t="n"/>
    </row>
    <row r="4" ht="39" customHeight="1">
      <c r="A4" s="6" t="inlineStr">
        <is>
          <t>Logged returns</t>
        </is>
      </c>
      <c r="B4" s="7">
        <f>COUNTIF('Returned Payments'!$A$4:$A$103,"&lt;&gt;")</f>
        <v/>
      </c>
      <c r="C4" s="6" t="inlineStr">
        <is>
          <t>Returned amount</t>
        </is>
      </c>
      <c r="D4" s="36">
        <f>IF($B$4=0,"",SUM('Returned Payments'!$H$4:$H$103))</f>
        <v/>
      </c>
      <c r="E4" s="6" t="inlineStr">
        <is>
          <t>Entered charges</t>
        </is>
      </c>
      <c r="F4" s="36">
        <f>IF($B$4=0,"",SUM('Returned Payments'!$I$4:$I$103))</f>
        <v/>
      </c>
      <c r="G4" s="6" t="inlineStr">
        <is>
          <t>Replacement received</t>
        </is>
      </c>
      <c r="H4" s="36">
        <f>IF($B$4=0,"",SUM('Returned Payments'!$M$4:$M$103))</f>
        <v/>
      </c>
    </row>
    <row r="5"/>
    <row r="6" ht="22" customHeight="1">
      <c r="A6" s="4" t="inlineStr">
        <is>
          <t>Open-item review</t>
        </is>
      </c>
      <c r="B6" s="5" t="n"/>
      <c r="C6" s="5" t="n"/>
      <c r="D6" s="5" t="n"/>
      <c r="E6" s="5" t="n"/>
      <c r="F6" s="5" t="n"/>
      <c r="G6" s="5" t="n"/>
      <c r="H6" s="5" t="n"/>
    </row>
    <row r="7" ht="39" customHeight="1">
      <c r="A7" s="6" t="inlineStr">
        <is>
          <t>Outstanding amount</t>
        </is>
      </c>
      <c r="B7" s="36">
        <f>IF($B$4=0,"",SUM('Returned Payments'!$R$4:$R$103))</f>
        <v/>
      </c>
      <c r="C7" s="6" t="inlineStr">
        <is>
          <t>Open balances</t>
        </is>
      </c>
      <c r="D7" s="7">
        <f>IF($B$4=0,"",COUNTIF('Returned Payments'!$R$4:$R$103,"&gt;0"))</f>
        <v/>
      </c>
      <c r="E7" s="6" t="inlineStr">
        <is>
          <t>Follow-up overdue</t>
        </is>
      </c>
      <c r="F7" s="7">
        <f>IF($B$4=0,"",COUNTIF('Returned Payments'!$T$4:$T$103,"Follow-up overdue"))</f>
        <v/>
      </c>
      <c r="G7" s="6" t="inlineStr">
        <is>
          <t>Items needing review</t>
        </is>
      </c>
      <c r="H7" s="7">
        <f>IF($B$4=0,"",COUNTIF('Returned Payments'!$T$4:$T$103,"Check*")+COUNTIF('Returned Payments'!$T$4:$T$103,"Set follow-up date")+COUNTIF('Returned Payments'!$T$4:$T$103,"*review")+COUNTIF('Returned Payments'!$T$4:$T$103,"Follow-up overdue"))</f>
        <v/>
      </c>
    </row>
    <row r="8"/>
    <row r="9" ht="22" customHeight="1">
      <c r="A9" s="4" t="inlineStr">
        <is>
          <t>Timing and coverage</t>
        </is>
      </c>
      <c r="B9" s="5" t="n"/>
      <c r="C9" s="5" t="n"/>
      <c r="D9" s="5" t="n"/>
      <c r="E9" s="5" t="n"/>
      <c r="F9" s="5" t="n"/>
      <c r="G9" s="5" t="n"/>
      <c r="H9" s="5" t="n"/>
    </row>
    <row r="10" ht="39" customHeight="1">
      <c r="A10" s="6" t="inlineStr">
        <is>
          <t>Average logged days</t>
        </is>
      </c>
      <c r="B10" s="37">
        <f>IF(COUNT('Returned Payments'!$S$4:$S$103)=0,"",AVERAGE('Returned Payments'!$S$4:$S$103))</f>
        <v/>
      </c>
      <c r="C10" s="6" t="inlineStr">
        <is>
          <t>Latest return date</t>
        </is>
      </c>
      <c r="D10" s="10">
        <f>IF(COUNT('Returned Payments'!$E$4:$E$103)=0,"",MAX('Returned Payments'!$E$4:$E$103))</f>
        <v/>
      </c>
      <c r="E10" s="6" t="inlineStr">
        <is>
          <t>Replacement coverage</t>
        </is>
      </c>
      <c r="F10" s="38">
        <f>IFERROR(SUM('Returned Payments'!$M$4:$M$103)/SUM('Returned Payments'!$Q$4:$Q$103),"")</f>
        <v/>
      </c>
      <c r="G10" s="6" t="inlineStr">
        <is>
          <t>Due in next 7 days</t>
        </is>
      </c>
      <c r="H10" s="7">
        <f>IF($B$4=0,"",COUNTIFS('Returned Payments'!$N$4:$N$103,"&gt;="&amp;Assumptions!$B$4,'Returned Payments'!$N$4:$N$103,"&lt;="&amp;Assumptions!$B$4+7,'Returned Payments'!$R$4:$R$103,"&gt;0"))</f>
        <v/>
      </c>
    </row>
    <row r="11"/>
    <row r="12"/>
    <row r="13">
      <c r="A13" s="12" t="inlineStr">
        <is>
          <t>Replacement Status</t>
        </is>
      </c>
      <c r="B13" s="12" t="inlineStr">
        <is>
          <t>Count</t>
        </is>
      </c>
    </row>
    <row r="14">
      <c r="A14" s="13">
        <f>Assumptions!D3</f>
        <v/>
      </c>
      <c r="B14" s="14">
        <f>COUNTIF('Returned Payments'!$K$4:$K$103,A14)</f>
        <v/>
      </c>
    </row>
    <row r="15">
      <c r="A15" s="15">
        <f>Assumptions!D4</f>
        <v/>
      </c>
      <c r="B15" s="16">
        <f>COUNTIF('Returned Payments'!$K$4:$K$103,A15)</f>
        <v/>
      </c>
    </row>
    <row r="16">
      <c r="A16" s="13">
        <f>Assumptions!D5</f>
        <v/>
      </c>
      <c r="B16" s="14">
        <f>COUNTIF('Returned Payments'!$K$4:$K$103,A16)</f>
        <v/>
      </c>
    </row>
    <row r="17">
      <c r="A17" s="15">
        <f>Assumptions!D6</f>
        <v/>
      </c>
      <c r="B17" s="16">
        <f>COUNTIF('Returned Payments'!$K$4:$K$103,A17)</f>
        <v/>
      </c>
    </row>
    <row r="18">
      <c r="A18" s="13">
        <f>Assumptions!D7</f>
        <v/>
      </c>
      <c r="B18" s="14">
        <f>COUNTIF('Returned Payments'!$K$4:$K$103,A18)</f>
        <v/>
      </c>
    </row>
    <row r="19">
      <c r="A19" s="15">
        <f>Assumptions!D8</f>
        <v/>
      </c>
      <c r="B19" s="16">
        <f>COUNTIF('Returned Payments'!$K$4:$K$103,A19)</f>
        <v/>
      </c>
    </row>
    <row r="20"/>
    <row r="21"/>
    <row r="22" ht="30" customHeight="1">
      <c r="A22" s="17" t="inlineStr">
        <is>
          <t>Review flags are based only on entered values and editable assumptions; confirm each item manually.</t>
        </is>
      </c>
    </row>
  </sheetData>
  <mergeCells count="1">
    <mergeCell ref="A1:H1"/>
  </mergeCell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T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19" customWidth="1" min="3" max="3"/>
    <col width="16" customWidth="1" min="4" max="4"/>
    <col width="15" customWidth="1" min="5" max="5"/>
    <col width="30" customWidth="1" min="6" max="6"/>
    <col width="27" customWidth="1" min="7" max="7"/>
    <col width="16" customWidth="1" min="8" max="8"/>
    <col width="15" customWidth="1" min="9" max="9"/>
    <col width="18" customWidth="1" min="10" max="10"/>
    <col width="21" customWidth="1" min="11" max="11"/>
    <col width="19" customWidth="1" min="12" max="12"/>
    <col width="18" customWidth="1" min="13" max="13"/>
    <col width="17" customWidth="1" min="14" max="14"/>
    <col width="21" customWidth="1" min="15" max="15"/>
    <col width="42" customWidth="1" min="16" max="16"/>
    <col width="17" customWidth="1" min="17" max="17"/>
    <col width="19" customWidth="1" min="18" max="18"/>
    <col width="12" customWidth="1" min="19" max="19"/>
    <col width="24" customWidth="1" min="20" max="20"/>
  </cols>
  <sheetData>
    <row r="1" ht="28" customHeight="1">
      <c r="A1" s="1" t="inlineStr">
        <is>
          <t>Returned Rent Payment Log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5" t="n"/>
    </row>
    <row r="2" ht="23" customHeight="1">
      <c r="A2" s="3" t="inlineStr">
        <is>
          <t>Enter returned-payment details in highlighted cells. Formula alerts require a human check. All sample records are fictional.</t>
        </is>
      </c>
    </row>
    <row r="3" ht="42" customHeight="1">
      <c r="A3" s="18" t="inlineStr">
        <is>
          <t>Property</t>
        </is>
      </c>
      <c r="B3" s="18" t="inlineStr">
        <is>
          <t>Unit</t>
        </is>
      </c>
      <c r="C3" s="18" t="inlineStr">
        <is>
          <t>Tenancy Reference</t>
        </is>
      </c>
      <c r="D3" s="18" t="inlineStr">
        <is>
          <t>Original Payment Date</t>
        </is>
      </c>
      <c r="E3" s="18" t="inlineStr">
        <is>
          <t>Return Date</t>
        </is>
      </c>
      <c r="F3" s="18" t="inlineStr">
        <is>
          <t>Bank or Payment Vendor</t>
        </is>
      </c>
      <c r="G3" s="18" t="inlineStr">
        <is>
          <t>Bank Reason</t>
        </is>
      </c>
      <c r="H3" s="18" t="inlineStr">
        <is>
          <t>Returned Amount</t>
        </is>
      </c>
      <c r="I3" s="18" t="inlineStr">
        <is>
          <t>Entered Charge</t>
        </is>
      </c>
      <c r="J3" s="18" t="inlineStr">
        <is>
          <t>Responsibility</t>
        </is>
      </c>
      <c r="K3" s="18" t="inlineStr">
        <is>
          <t>Replacement Status</t>
        </is>
      </c>
      <c r="L3" s="18" t="inlineStr">
        <is>
          <t>Replacement Received Date</t>
        </is>
      </c>
      <c r="M3" s="18" t="inlineStr">
        <is>
          <t>Replacement Amount</t>
        </is>
      </c>
      <c r="N3" s="18" t="inlineStr">
        <is>
          <t>Follow-Up Due Date</t>
        </is>
      </c>
      <c r="O3" s="18" t="inlineStr">
        <is>
          <t>Follow-Up Status</t>
        </is>
      </c>
      <c r="P3" s="18" t="inlineStr">
        <is>
          <t>Follow-Up Notes</t>
        </is>
      </c>
      <c r="Q3" s="18" t="inlineStr">
        <is>
          <t>Total to Recover</t>
        </is>
      </c>
      <c r="R3" s="18" t="inlineStr">
        <is>
          <t>Outstanding Amount</t>
        </is>
      </c>
      <c r="S3" s="18" t="inlineStr">
        <is>
          <t>Days Open</t>
        </is>
      </c>
      <c r="T3" s="18" t="inlineStr">
        <is>
          <t>Review Flag</t>
        </is>
      </c>
    </row>
    <row r="4" ht="31" customHeight="1">
      <c r="A4" s="19" t="inlineStr">
        <is>
          <t>Fictional Cedar Court</t>
        </is>
      </c>
      <c r="B4" s="19" t="inlineStr">
        <is>
          <t>Demo-A1</t>
        </is>
      </c>
      <c r="C4" s="19" t="inlineStr">
        <is>
          <t>TEST-TEN-001</t>
        </is>
      </c>
      <c r="D4" s="20" t="n">
        <v>46241</v>
      </c>
      <c r="E4" s="20" t="n">
        <v>46243</v>
      </c>
      <c r="F4" s="19" t="inlineStr">
        <is>
          <t>Fictional Nimbus Bank</t>
        </is>
      </c>
      <c r="G4" s="19" t="inlineStr">
        <is>
          <t>Insufficient funds</t>
        </is>
      </c>
      <c r="H4" s="39" t="n">
        <v>1450</v>
      </c>
      <c r="I4" s="39" t="n">
        <v>35</v>
      </c>
      <c r="J4" s="19" t="inlineStr">
        <is>
          <t>Tenant</t>
        </is>
      </c>
      <c r="K4" s="19" t="inlineStr">
        <is>
          <t>Received in full</t>
        </is>
      </c>
      <c r="L4" s="20" t="n">
        <v>46248</v>
      </c>
      <c r="M4" s="39" t="n">
        <v>1485</v>
      </c>
      <c r="N4" s="20" t="n">
        <v>46246</v>
      </c>
      <c r="O4" s="19" t="inlineStr">
        <is>
          <t>Complete</t>
        </is>
      </c>
      <c r="P4" s="19" t="inlineStr">
        <is>
          <t>Fictional example: replacement recorded after manual review.</t>
        </is>
      </c>
      <c r="Q4" s="40">
        <f>IF(OR($A4="",$H4=""),"",IFERROR($H4+IF($I4="",0,$I4),""))</f>
        <v/>
      </c>
      <c r="R4" s="40">
        <f>IF($Q4="","",IFERROR(MAX(0,$Q4-IF($M4="",0,$M4)),""))</f>
        <v/>
      </c>
      <c r="S4" s="23">
        <f>IF(OR($A4="",$E4="",$R4=""),"",IFERROR(MAX(0,IF($R4=0,IF($L4&lt;&gt;"",$L4,Assumptions!$B$4),Assumptions!$B$4)-$E4),""))</f>
        <v/>
      </c>
      <c r="T4" s="24">
        <f>IF($A4="","",IF(OR($B4="",$C4=""),"Check tenancy",IF($D4="","Check payment date",IF($E4="","Check return date",IF($E4&lt;$D4,"Check date order",IF($E4&gt;Assumptions!$B$4,"Check future return date",IF(OR($H4="",$H4&lt;=0),"Check amount",IF(AND($L4&lt;&gt;"",$L4&lt;$E4),"Check replacement date",IF(AND($L4&lt;&gt;"",$L4&gt;Assumptions!$B$4),"Check replacement date",IF($M4&gt;$Q4,"Check replacement amount",IF(AND($M4&gt;0,$L4=""),"Check replacement date",IF(AND($K4="Received in full",OR($L4="",$M4&lt;$Q4)),"Check replacement",IF($R4=0,"Closed",IF($O4="Complete","Check follow-up status",IF($N4="","Set follow-up date",IF(AND($N4&lt;Assumptions!$B$4,$O4&lt;&gt;"Complete"),"Follow-up overdue",IF($I4&gt;Assumptions!$B$3,"Charge review",IF($S4&gt;Assumptions!$B$5,"Age review","Review"))))))))))))))))))</f>
        <v/>
      </c>
    </row>
    <row r="5" ht="31" customHeight="1">
      <c r="A5" s="19" t="inlineStr">
        <is>
          <t>Fictional Maple Landing</t>
        </is>
      </c>
      <c r="B5" s="19" t="inlineStr">
        <is>
          <t>Demo-B02</t>
        </is>
      </c>
      <c r="C5" s="19" t="inlineStr">
        <is>
          <t>TEST-TEN-002</t>
        </is>
      </c>
      <c r="D5" s="20" t="n">
        <v>46261</v>
      </c>
      <c r="E5" s="20" t="n">
        <v>46263</v>
      </c>
      <c r="F5" s="19" t="inlineStr">
        <is>
          <t>Fictional Acorn Credit Union</t>
        </is>
      </c>
      <c r="G5" s="19" t="inlineStr">
        <is>
          <t>Account closed</t>
        </is>
      </c>
      <c r="H5" s="39" t="n">
        <v>1325</v>
      </c>
      <c r="I5" s="39" t="n">
        <v>25</v>
      </c>
      <c r="J5" s="19" t="inlineStr">
        <is>
          <t>Tenant</t>
        </is>
      </c>
      <c r="K5" s="19" t="inlineStr">
        <is>
          <t>Partial received</t>
        </is>
      </c>
      <c r="L5" s="20" t="n">
        <v>46270</v>
      </c>
      <c r="M5" s="39" t="n">
        <v>700</v>
      </c>
      <c r="N5" s="20" t="n">
        <v>46274</v>
      </c>
      <c r="O5" s="19" t="inlineStr">
        <is>
          <t>Contact attempted</t>
        </is>
      </c>
      <c r="P5" s="19" t="inlineStr">
        <is>
          <t>Fictional example: partial replacement remains open.</t>
        </is>
      </c>
      <c r="Q5" s="41">
        <f>IF(OR($A5="",$H5=""),"",IFERROR($H5+IF($I5="",0,$I5),""))</f>
        <v/>
      </c>
      <c r="R5" s="41">
        <f>IF($Q5="","",IFERROR(MAX(0,$Q5-IF($M5="",0,$M5)),""))</f>
        <v/>
      </c>
      <c r="S5" s="26">
        <f>IF(OR($A5="",$E5="",$R5=""),"",IFERROR(MAX(0,IF($R5=0,IF($L5&lt;&gt;"",$L5,Assumptions!$B$4),Assumptions!$B$4)-$E5),""))</f>
        <v/>
      </c>
      <c r="T5" s="6">
        <f>IF($A5="","",IF(OR($B5="",$C5=""),"Check tenancy",IF($D5="","Check payment date",IF($E5="","Check return date",IF($E5&lt;$D5,"Check date order",IF($E5&gt;Assumptions!$B$4,"Check future return date",IF(OR($H5="",$H5&lt;=0),"Check amount",IF(AND($L5&lt;&gt;"",$L5&lt;$E5),"Check replacement date",IF(AND($L5&lt;&gt;"",$L5&gt;Assumptions!$B$4),"Check replacement date",IF($M5&gt;$Q5,"Check replacement amount",IF(AND($M5&gt;0,$L5=""),"Check replacement date",IF(AND($K5="Received in full",OR($L5="",$M5&lt;$Q5)),"Check replacement",IF($R5=0,"Closed",IF($O5="Complete","Check follow-up status",IF($N5="","Set follow-up date",IF(AND($N5&lt;Assumptions!$B$4,$O5&lt;&gt;"Complete"),"Follow-up overdue",IF($I5&gt;Assumptions!$B$3,"Charge review",IF($S5&gt;Assumptions!$B$5,"Age review","Review"))))))))))))))))))</f>
        <v/>
      </c>
    </row>
    <row r="6" ht="31" customHeight="1">
      <c r="A6" s="19" t="inlineStr">
        <is>
          <t>Fictional Harbor Row</t>
        </is>
      </c>
      <c r="B6" s="19" t="inlineStr">
        <is>
          <t>Demo-103</t>
        </is>
      </c>
      <c r="C6" s="19" t="inlineStr">
        <is>
          <t>TEST-TEN-003</t>
        </is>
      </c>
      <c r="D6" s="20" t="n">
        <v>46268</v>
      </c>
      <c r="E6" s="20" t="n">
        <v>46269</v>
      </c>
      <c r="F6" s="19" t="inlineStr">
        <is>
          <t>Fictional Demo Payment Vendor</t>
        </is>
      </c>
      <c r="G6" s="19" t="inlineStr">
        <is>
          <t>Payment reversed</t>
        </is>
      </c>
      <c r="H6" s="39" t="n">
        <v>1600</v>
      </c>
      <c r="I6" s="39" t="n">
        <v>0</v>
      </c>
      <c r="J6" s="19" t="inlineStr">
        <is>
          <t>Undetermined</t>
        </is>
      </c>
      <c r="K6" s="19" t="inlineStr">
        <is>
          <t>Requested</t>
        </is>
      </c>
      <c r="L6" s="20" t="n"/>
      <c r="M6" s="39" t="n"/>
      <c r="N6" s="20" t="n">
        <v>46279</v>
      </c>
      <c r="O6" s="19" t="inlineStr">
        <is>
          <t>Contact attempted</t>
        </is>
      </c>
      <c r="P6" s="19" t="inlineStr">
        <is>
          <t>Fictional example: reason and responsibility need manual review.</t>
        </is>
      </c>
      <c r="Q6" s="40">
        <f>IF(OR($A6="",$H6=""),"",IFERROR($H6+IF($I6="",0,$I6),""))</f>
        <v/>
      </c>
      <c r="R6" s="40">
        <f>IF($Q6="","",IFERROR(MAX(0,$Q6-IF($M6="",0,$M6)),""))</f>
        <v/>
      </c>
      <c r="S6" s="23">
        <f>IF(OR($A6="",$E6="",$R6=""),"",IFERROR(MAX(0,IF($R6=0,IF($L6&lt;&gt;"",$L6,Assumptions!$B$4),Assumptions!$B$4)-$E6),""))</f>
        <v/>
      </c>
      <c r="T6" s="24">
        <f>IF($A6="","",IF(OR($B6="",$C6=""),"Check tenancy",IF($D6="","Check payment date",IF($E6="","Check return date",IF($E6&lt;$D6,"Check date order",IF($E6&gt;Assumptions!$B$4,"Check future return date",IF(OR($H6="",$H6&lt;=0),"Check amount",IF(AND($L6&lt;&gt;"",$L6&lt;$E6),"Check replacement date",IF(AND($L6&lt;&gt;"",$L6&gt;Assumptions!$B$4),"Check replacement date",IF($M6&gt;$Q6,"Check replacement amount",IF(AND($M6&gt;0,$L6=""),"Check replacement date",IF(AND($K6="Received in full",OR($L6="",$M6&lt;$Q6)),"Check replacement",IF($R6=0,"Closed",IF($O6="Complete","Check follow-up status",IF($N6="","Set follow-up date",IF(AND($N6&lt;Assumptions!$B$4,$O6&lt;&gt;"Complete"),"Follow-up overdue",IF($I6&gt;Assumptions!$B$3,"Charge review",IF($S6&gt;Assumptions!$B$5,"Age review","Review"))))))))))))))))))</f>
        <v/>
      </c>
    </row>
    <row r="7" ht="31" customHeight="1">
      <c r="A7" s="19" t="inlineStr">
        <is>
          <t>Fictional Cedar Court</t>
        </is>
      </c>
      <c r="B7" s="19" t="inlineStr">
        <is>
          <t>Demo-C3</t>
        </is>
      </c>
      <c r="C7" s="19" t="inlineStr">
        <is>
          <t>TEST-TEN-004</t>
        </is>
      </c>
      <c r="D7" s="20" t="n">
        <v>46256</v>
      </c>
      <c r="E7" s="20" t="n">
        <v>46258</v>
      </c>
      <c r="F7" s="19" t="inlineStr">
        <is>
          <t>Fictional Harbor Financial</t>
        </is>
      </c>
      <c r="G7" s="19" t="inlineStr">
        <is>
          <t>Stop payment</t>
        </is>
      </c>
      <c r="H7" s="39" t="n">
        <v>975</v>
      </c>
      <c r="I7" s="39" t="n">
        <v>50</v>
      </c>
      <c r="J7" s="19" t="inlineStr">
        <is>
          <t>Tenant</t>
        </is>
      </c>
      <c r="K7" s="19" t="inlineStr">
        <is>
          <t>Promised</t>
        </is>
      </c>
      <c r="L7" s="20" t="n"/>
      <c r="M7" s="39" t="n"/>
      <c r="N7" s="20" t="n">
        <v>46275</v>
      </c>
      <c r="O7" s="19" t="inlineStr">
        <is>
          <t>Arrangement noted</t>
        </is>
      </c>
      <c r="P7" s="19" t="inlineStr">
        <is>
          <t>Fictional example: promised replacement date was not entered.</t>
        </is>
      </c>
      <c r="Q7" s="41">
        <f>IF(OR($A7="",$H7=""),"",IFERROR($H7+IF($I7="",0,$I7),""))</f>
        <v/>
      </c>
      <c r="R7" s="41">
        <f>IF($Q7="","",IFERROR(MAX(0,$Q7-IF($M7="",0,$M7)),""))</f>
        <v/>
      </c>
      <c r="S7" s="26">
        <f>IF(OR($A7="",$E7="",$R7=""),"",IFERROR(MAX(0,IF($R7=0,IF($L7&lt;&gt;"",$L7,Assumptions!$B$4),Assumptions!$B$4)-$E7),""))</f>
        <v/>
      </c>
      <c r="T7" s="6">
        <f>IF($A7="","",IF(OR($B7="",$C7=""),"Check tenancy",IF($D7="","Check payment date",IF($E7="","Check return date",IF($E7&lt;$D7,"Check date order",IF($E7&gt;Assumptions!$B$4,"Check future return date",IF(OR($H7="",$H7&lt;=0),"Check amount",IF(AND($L7&lt;&gt;"",$L7&lt;$E7),"Check replacement date",IF(AND($L7&lt;&gt;"",$L7&gt;Assumptions!$B$4),"Check replacement date",IF($M7&gt;$Q7,"Check replacement amount",IF(AND($M7&gt;0,$L7=""),"Check replacement date",IF(AND($K7="Received in full",OR($L7="",$M7&lt;$Q7)),"Check replacement",IF($R7=0,"Closed",IF($O7="Complete","Check follow-up status",IF($N7="","Set follow-up date",IF(AND($N7&lt;Assumptions!$B$4,$O7&lt;&gt;"Complete"),"Follow-up overdue",IF($I7&gt;Assumptions!$B$3,"Charge review",IF($S7&gt;Assumptions!$B$5,"Age review","Review"))))))))))))))))))</f>
        <v/>
      </c>
    </row>
    <row r="8" ht="31" customHeight="1">
      <c r="A8" s="19" t="inlineStr">
        <is>
          <t>Fictional Maple Landing</t>
        </is>
      </c>
      <c r="B8" s="19" t="inlineStr">
        <is>
          <t>Demo-305</t>
        </is>
      </c>
      <c r="C8" s="19" t="inlineStr">
        <is>
          <t>TEST-TEN-005</t>
        </is>
      </c>
      <c r="D8" s="20" t="n">
        <v>46269</v>
      </c>
      <c r="E8" s="20" t="n">
        <v>46271</v>
      </c>
      <c r="F8" s="19" t="inlineStr">
        <is>
          <t>Fictional Nimbus Bank</t>
        </is>
      </c>
      <c r="G8" s="19" t="inlineStr">
        <is>
          <t>Insufficient funds</t>
        </is>
      </c>
      <c r="H8" s="39" t="n">
        <v>1875</v>
      </c>
      <c r="I8" s="39" t="n">
        <v>80</v>
      </c>
      <c r="J8" s="19" t="inlineStr">
        <is>
          <t>Tenant</t>
        </is>
      </c>
      <c r="K8" s="19" t="inlineStr">
        <is>
          <t>Not started</t>
        </is>
      </c>
      <c r="L8" s="20" t="n"/>
      <c r="M8" s="39" t="n"/>
      <c r="N8" s="20" t="n">
        <v>46278</v>
      </c>
      <c r="O8" s="19" t="inlineStr">
        <is>
          <t>Not started</t>
        </is>
      </c>
      <c r="P8" s="19" t="inlineStr">
        <is>
          <t>Fictional example: entered charge exceeds the current review limit.</t>
        </is>
      </c>
      <c r="Q8" s="40">
        <f>IF(OR($A8="",$H8=""),"",IFERROR($H8+IF($I8="",0,$I8),""))</f>
        <v/>
      </c>
      <c r="R8" s="40">
        <f>IF($Q8="","",IFERROR(MAX(0,$Q8-IF($M8="",0,$M8)),""))</f>
        <v/>
      </c>
      <c r="S8" s="23">
        <f>IF(OR($A8="",$E8="",$R8=""),"",IFERROR(MAX(0,IF($R8=0,IF($L8&lt;&gt;"",$L8,Assumptions!$B$4),Assumptions!$B$4)-$E8),""))</f>
        <v/>
      </c>
      <c r="T8" s="24">
        <f>IF($A8="","",IF(OR($B8="",$C8=""),"Check tenancy",IF($D8="","Check payment date",IF($E8="","Check return date",IF($E8&lt;$D8,"Check date order",IF($E8&gt;Assumptions!$B$4,"Check future return date",IF(OR($H8="",$H8&lt;=0),"Check amount",IF(AND($L8&lt;&gt;"",$L8&lt;$E8),"Check replacement date",IF(AND($L8&lt;&gt;"",$L8&gt;Assumptions!$B$4),"Check replacement date",IF($M8&gt;$Q8,"Check replacement amount",IF(AND($M8&gt;0,$L8=""),"Check replacement date",IF(AND($K8="Received in full",OR($L8="",$M8&lt;$Q8)),"Check replacement",IF($R8=0,"Closed",IF($O8="Complete","Check follow-up status",IF($N8="","Set follow-up date",IF(AND($N8&lt;Assumptions!$B$4,$O8&lt;&gt;"Complete"),"Follow-up overdue",IF($I8&gt;Assumptions!$B$3,"Charge review",IF($S8&gt;Assumptions!$B$5,"Age review","Review"))))))))))))))))))</f>
        <v/>
      </c>
    </row>
    <row r="9" ht="31" customHeight="1">
      <c r="A9" s="19" t="inlineStr">
        <is>
          <t>Fictional Harbor Row</t>
        </is>
      </c>
      <c r="B9" s="19" t="inlineStr">
        <is>
          <t>Demo-204</t>
        </is>
      </c>
      <c r="C9" s="19" t="inlineStr">
        <is>
          <t>TEST-TEN-006</t>
        </is>
      </c>
      <c r="D9" s="20" t="n">
        <v>46228</v>
      </c>
      <c r="E9" s="20" t="n">
        <v>46230</v>
      </c>
      <c r="F9" s="19" t="inlineStr">
        <is>
          <t>Fictional Acorn Credit Union</t>
        </is>
      </c>
      <c r="G9" s="19" t="inlineStr">
        <is>
          <t>Invalid account information</t>
        </is>
      </c>
      <c r="H9" s="39" t="n">
        <v>1250</v>
      </c>
      <c r="I9" s="39" t="n">
        <v>30</v>
      </c>
      <c r="J9" s="19" t="inlineStr">
        <is>
          <t>Bank/Vendor</t>
        </is>
      </c>
      <c r="K9" s="19" t="inlineStr">
        <is>
          <t>Received in full</t>
        </is>
      </c>
      <c r="L9" s="20" t="n">
        <v>46233</v>
      </c>
      <c r="M9" s="39" t="n">
        <v>1280</v>
      </c>
      <c r="N9" s="20" t="n">
        <v>46232</v>
      </c>
      <c r="O9" s="19" t="inlineStr">
        <is>
          <t>Complete</t>
        </is>
      </c>
      <c r="P9" s="19" t="inlineStr">
        <is>
          <t>Fictional example: full replacement and entered charge were recorded.</t>
        </is>
      </c>
      <c r="Q9" s="41">
        <f>IF(OR($A9="",$H9=""),"",IFERROR($H9+IF($I9="",0,$I9),""))</f>
        <v/>
      </c>
      <c r="R9" s="41">
        <f>IF($Q9="","",IFERROR(MAX(0,$Q9-IF($M9="",0,$M9)),""))</f>
        <v/>
      </c>
      <c r="S9" s="26">
        <f>IF(OR($A9="",$E9="",$R9=""),"",IFERROR(MAX(0,IF($R9=0,IF($L9&lt;&gt;"",$L9,Assumptions!$B$4),Assumptions!$B$4)-$E9),""))</f>
        <v/>
      </c>
      <c r="T9" s="6">
        <f>IF($A9="","",IF(OR($B9="",$C9=""),"Check tenancy",IF($D9="","Check payment date",IF($E9="","Check return date",IF($E9&lt;$D9,"Check date order",IF($E9&gt;Assumptions!$B$4,"Check future return date",IF(OR($H9="",$H9&lt;=0),"Check amount",IF(AND($L9&lt;&gt;"",$L9&lt;$E9),"Check replacement date",IF(AND($L9&lt;&gt;"",$L9&gt;Assumptions!$B$4),"Check replacement date",IF($M9&gt;$Q9,"Check replacement amount",IF(AND($M9&gt;0,$L9=""),"Check replacement date",IF(AND($K9="Received in full",OR($L9="",$M9&lt;$Q9)),"Check replacement",IF($R9=0,"Closed",IF($O9="Complete","Check follow-up status",IF($N9="","Set follow-up date",IF(AND($N9&lt;Assumptions!$B$4,$O9&lt;&gt;"Complete"),"Follow-up overdue",IF($I9&gt;Assumptions!$B$3,"Charge review",IF($S9&gt;Assumptions!$B$5,"Age review","Review"))))))))))))))))))</f>
        <v/>
      </c>
    </row>
    <row r="10" ht="31" customHeight="1">
      <c r="A10" s="19" t="inlineStr">
        <is>
          <t>Fictional Cedar Court</t>
        </is>
      </c>
      <c r="B10" s="19" t="inlineStr">
        <is>
          <t>Demo-D4</t>
        </is>
      </c>
      <c r="C10" s="19" t="inlineStr">
        <is>
          <t>TEST-TEN-007</t>
        </is>
      </c>
      <c r="D10" s="20" t="n">
        <v>46274</v>
      </c>
      <c r="E10" s="20" t="n"/>
      <c r="F10" s="19" t="inlineStr">
        <is>
          <t>Fictional Demo Payment Vendor</t>
        </is>
      </c>
      <c r="G10" s="19" t="inlineStr">
        <is>
          <t>Other - verify</t>
        </is>
      </c>
      <c r="H10" s="39" t="n">
        <v>1100</v>
      </c>
      <c r="I10" s="39" t="n">
        <v>0</v>
      </c>
      <c r="J10" s="19" t="inlineStr">
        <is>
          <t>Undetermined</t>
        </is>
      </c>
      <c r="K10" s="19" t="inlineStr">
        <is>
          <t>Other - review</t>
        </is>
      </c>
      <c r="L10" s="20" t="n"/>
      <c r="M10" s="39" t="n"/>
      <c r="N10" s="20" t="n">
        <v>46280</v>
      </c>
      <c r="O10" s="19" t="inlineStr">
        <is>
          <t>Hold for review</t>
        </is>
      </c>
      <c r="P10" s="19" t="inlineStr">
        <is>
          <t>Fictional example: return date is intentionally blank for checking.</t>
        </is>
      </c>
      <c r="Q10" s="40">
        <f>IF(OR($A10="",$H10=""),"",IFERROR($H10+IF($I10="",0,$I10),""))</f>
        <v/>
      </c>
      <c r="R10" s="40">
        <f>IF($Q10="","",IFERROR(MAX(0,$Q10-IF($M10="",0,$M10)),""))</f>
        <v/>
      </c>
      <c r="S10" s="23">
        <f>IF(OR($A10="",$E10="",$R10=""),"",IFERROR(MAX(0,IF($R10=0,IF($L10&lt;&gt;"",$L10,Assumptions!$B$4),Assumptions!$B$4)-$E10),""))</f>
        <v/>
      </c>
      <c r="T10" s="24">
        <f>IF($A10="","",IF(OR($B10="",$C10=""),"Check tenancy",IF($D10="","Check payment date",IF($E10="","Check return date",IF($E10&lt;$D10,"Check date order",IF($E10&gt;Assumptions!$B$4,"Check future return date",IF(OR($H10="",$H10&lt;=0),"Check amount",IF(AND($L10&lt;&gt;"",$L10&lt;$E10),"Check replacement date",IF(AND($L10&lt;&gt;"",$L10&gt;Assumptions!$B$4),"Check replacement date",IF($M10&gt;$Q10,"Check replacement amount",IF(AND($M10&gt;0,$L10=""),"Check replacement date",IF(AND($K10="Received in full",OR($L10="",$M10&lt;$Q10)),"Check replacement",IF($R10=0,"Closed",IF($O10="Complete","Check follow-up status",IF($N10="","Set follow-up date",IF(AND($N10&lt;Assumptions!$B$4,$O10&lt;&gt;"Complete"),"Follow-up overdue",IF($I10&gt;Assumptions!$B$3,"Charge review",IF($S10&gt;Assumptions!$B$5,"Age review","Review"))))))))))))))))))</f>
        <v/>
      </c>
    </row>
    <row r="11" ht="31" customHeight="1">
      <c r="A11" s="19" t="inlineStr">
        <is>
          <t>Fictional Maple Landing</t>
        </is>
      </c>
      <c r="B11" s="19" t="inlineStr">
        <is>
          <t>Demo-118</t>
        </is>
      </c>
      <c r="C11" s="19" t="inlineStr">
        <is>
          <t>TEST-TEN-008</t>
        </is>
      </c>
      <c r="D11" s="20" t="n">
        <v>46265</v>
      </c>
      <c r="E11" s="20" t="n">
        <v>46266</v>
      </c>
      <c r="F11" s="19" t="inlineStr">
        <is>
          <t>Fictional Harbor Financial</t>
        </is>
      </c>
      <c r="G11" s="19" t="inlineStr">
        <is>
          <t>Payment reversed</t>
        </is>
      </c>
      <c r="H11" s="39" t="n">
        <v>1425</v>
      </c>
      <c r="I11" s="39" t="n">
        <v>45</v>
      </c>
      <c r="J11" s="19" t="inlineStr">
        <is>
          <t>Tenant</t>
        </is>
      </c>
      <c r="K11" s="19" t="inlineStr">
        <is>
          <t>Received in full</t>
        </is>
      </c>
      <c r="L11" s="20" t="n">
        <v>46270</v>
      </c>
      <c r="M11" s="39" t="n">
        <v>1400</v>
      </c>
      <c r="N11" s="20" t="n">
        <v>46271</v>
      </c>
      <c r="O11" s="19" t="inlineStr">
        <is>
          <t>Complete</t>
        </is>
      </c>
      <c r="P11" s="19" t="inlineStr">
        <is>
          <t>Fictional example: replacement status and amount do not agree.</t>
        </is>
      </c>
      <c r="Q11" s="41">
        <f>IF(OR($A11="",$H11=""),"",IFERROR($H11+IF($I11="",0,$I11),""))</f>
        <v/>
      </c>
      <c r="R11" s="41">
        <f>IF($Q11="","",IFERROR(MAX(0,$Q11-IF($M11="",0,$M11)),""))</f>
        <v/>
      </c>
      <c r="S11" s="26">
        <f>IF(OR($A11="",$E11="",$R11=""),"",IFERROR(MAX(0,IF($R11=0,IF($L11&lt;&gt;"",$L11,Assumptions!$B$4),Assumptions!$B$4)-$E11),""))</f>
        <v/>
      </c>
      <c r="T11" s="6">
        <f>IF($A11="","",IF(OR($B11="",$C11=""),"Check tenancy",IF($D11="","Check payment date",IF($E11="","Check return date",IF($E11&lt;$D11,"Check date order",IF($E11&gt;Assumptions!$B$4,"Check future return date",IF(OR($H11="",$H11&lt;=0),"Check amount",IF(AND($L11&lt;&gt;"",$L11&lt;$E11),"Check replacement date",IF(AND($L11&lt;&gt;"",$L11&gt;Assumptions!$B$4),"Check replacement date",IF($M11&gt;$Q11,"Check replacement amount",IF(AND($M11&gt;0,$L11=""),"Check replacement date",IF(AND($K11="Received in full",OR($L11="",$M11&lt;$Q11)),"Check replacement",IF($R11=0,"Closed",IF($O11="Complete","Check follow-up status",IF($N11="","Set follow-up date",IF(AND($N11&lt;Assumptions!$B$4,$O11&lt;&gt;"Complete"),"Follow-up overdue",IF($I11&gt;Assumptions!$B$3,"Charge review",IF($S11&gt;Assumptions!$B$5,"Age review","Review"))))))))))))))))))</f>
        <v/>
      </c>
    </row>
    <row r="12" ht="31" customHeight="1">
      <c r="A12" s="19" t="inlineStr">
        <is>
          <t>Fictional Harbor Row</t>
        </is>
      </c>
      <c r="B12" s="19" t="inlineStr">
        <is>
          <t>Demo-307</t>
        </is>
      </c>
      <c r="C12" s="19" t="inlineStr">
        <is>
          <t>TEST-TEN-009</t>
        </is>
      </c>
      <c r="D12" s="20" t="n">
        <v>46234</v>
      </c>
      <c r="E12" s="20" t="n">
        <v>46236</v>
      </c>
      <c r="F12" s="19" t="inlineStr">
        <is>
          <t>Fictional Nimbus Bank</t>
        </is>
      </c>
      <c r="G12" s="19" t="inlineStr">
        <is>
          <t>Insufficient funds</t>
        </is>
      </c>
      <c r="H12" s="39" t="n">
        <v>900</v>
      </c>
      <c r="I12" s="39" t="n">
        <v>20</v>
      </c>
      <c r="J12" s="19" t="inlineStr">
        <is>
          <t>Tenant</t>
        </is>
      </c>
      <c r="K12" s="19" t="inlineStr">
        <is>
          <t>Partial received</t>
        </is>
      </c>
      <c r="L12" s="20" t="n">
        <v>46256</v>
      </c>
      <c r="M12" s="39" t="n">
        <v>500</v>
      </c>
      <c r="N12" s="20" t="n">
        <v>46281</v>
      </c>
      <c r="O12" s="19" t="inlineStr">
        <is>
          <t>Arrangement noted</t>
        </is>
      </c>
      <c r="P12" s="19" t="inlineStr">
        <is>
          <t>Fictional example: an older open balance remains for review.</t>
        </is>
      </c>
      <c r="Q12" s="40">
        <f>IF(OR($A12="",$H12=""),"",IFERROR($H12+IF($I12="",0,$I12),""))</f>
        <v/>
      </c>
      <c r="R12" s="40">
        <f>IF($Q12="","",IFERROR(MAX(0,$Q12-IF($M12="",0,$M12)),""))</f>
        <v/>
      </c>
      <c r="S12" s="23">
        <f>IF(OR($A12="",$E12="",$R12=""),"",IFERROR(MAX(0,IF($R12=0,IF($L12&lt;&gt;"",$L12,Assumptions!$B$4),Assumptions!$B$4)-$E12),""))</f>
        <v/>
      </c>
      <c r="T12" s="24">
        <f>IF($A12="","",IF(OR($B12="",$C12=""),"Check tenancy",IF($D12="","Check payment date",IF($E12="","Check return date",IF($E12&lt;$D12,"Check date order",IF($E12&gt;Assumptions!$B$4,"Check future return date",IF(OR($H12="",$H12&lt;=0),"Check amount",IF(AND($L12&lt;&gt;"",$L12&lt;$E12),"Check replacement date",IF(AND($L12&lt;&gt;"",$L12&gt;Assumptions!$B$4),"Check replacement date",IF($M12&gt;$Q12,"Check replacement amount",IF(AND($M12&gt;0,$L12=""),"Check replacement date",IF(AND($K12="Received in full",OR($L12="",$M12&lt;$Q12)),"Check replacement",IF($R12=0,"Closed",IF($O12="Complete","Check follow-up status",IF($N12="","Set follow-up date",IF(AND($N12&lt;Assumptions!$B$4,$O12&lt;&gt;"Complete"),"Follow-up overdue",IF($I12&gt;Assumptions!$B$3,"Charge review",IF($S12&gt;Assumptions!$B$5,"Age review","Review"))))))))))))))))))</f>
        <v/>
      </c>
    </row>
    <row r="13" ht="31" customHeight="1">
      <c r="A13" s="19" t="inlineStr">
        <is>
          <t>Fictional Cedar Court</t>
        </is>
      </c>
      <c r="B13" s="19" t="inlineStr">
        <is>
          <t>Demo-E5</t>
        </is>
      </c>
      <c r="C13" s="19" t="inlineStr">
        <is>
          <t>TEST-TEN-010</t>
        </is>
      </c>
      <c r="D13" s="20" t="n">
        <v>46211</v>
      </c>
      <c r="E13" s="20" t="n">
        <v>46213</v>
      </c>
      <c r="F13" s="19" t="inlineStr">
        <is>
          <t>Fictional Acorn Credit Union</t>
        </is>
      </c>
      <c r="G13" s="19" t="inlineStr">
        <is>
          <t>Account closed</t>
        </is>
      </c>
      <c r="H13" s="39" t="n">
        <v>2100</v>
      </c>
      <c r="I13" s="39" t="n">
        <v>75</v>
      </c>
      <c r="J13" s="19" t="inlineStr">
        <is>
          <t>Tenant</t>
        </is>
      </c>
      <c r="K13" s="19" t="inlineStr">
        <is>
          <t>Received in full</t>
        </is>
      </c>
      <c r="L13" s="20" t="n">
        <v>46216</v>
      </c>
      <c r="M13" s="39" t="n">
        <v>2175</v>
      </c>
      <c r="N13" s="20" t="n">
        <v>46215</v>
      </c>
      <c r="O13" s="19" t="inlineStr">
        <is>
          <t>Complete</t>
        </is>
      </c>
      <c r="P13" s="19" t="inlineStr">
        <is>
          <t>Fictional example: entered charge equals the current review limit.</t>
        </is>
      </c>
      <c r="Q13" s="41">
        <f>IF(OR($A13="",$H13=""),"",IFERROR($H13+IF($I13="",0,$I13),""))</f>
        <v/>
      </c>
      <c r="R13" s="41">
        <f>IF($Q13="","",IFERROR(MAX(0,$Q13-IF($M13="",0,$M13)),""))</f>
        <v/>
      </c>
      <c r="S13" s="26">
        <f>IF(OR($A13="",$E13="",$R13=""),"",IFERROR(MAX(0,IF($R13=0,IF($L13&lt;&gt;"",$L13,Assumptions!$B$4),Assumptions!$B$4)-$E13),""))</f>
        <v/>
      </c>
      <c r="T13" s="6">
        <f>IF($A13="","",IF(OR($B13="",$C13=""),"Check tenancy",IF($D13="","Check payment date",IF($E13="","Check return date",IF($E13&lt;$D13,"Check date order",IF($E13&gt;Assumptions!$B$4,"Check future return date",IF(OR($H13="",$H13&lt;=0),"Check amount",IF(AND($L13&lt;&gt;"",$L13&lt;$E13),"Check replacement date",IF(AND($L13&lt;&gt;"",$L13&gt;Assumptions!$B$4),"Check replacement date",IF($M13&gt;$Q13,"Check replacement amount",IF(AND($M13&gt;0,$L13=""),"Check replacement date",IF(AND($K13="Received in full",OR($L13="",$M13&lt;$Q13)),"Check replacement",IF($R13=0,"Closed",IF($O13="Complete","Check follow-up status",IF($N13="","Set follow-up date",IF(AND($N13&lt;Assumptions!$B$4,$O13&lt;&gt;"Complete"),"Follow-up overdue",IF($I13&gt;Assumptions!$B$3,"Charge review",IF($S13&gt;Assumptions!$B$5,"Age review","Review"))))))))))))))))))</f>
        <v/>
      </c>
    </row>
    <row r="14" ht="31" customHeight="1">
      <c r="A14" s="19" t="n"/>
      <c r="B14" s="19" t="n"/>
      <c r="C14" s="19" t="n"/>
      <c r="D14" s="20" t="n"/>
      <c r="E14" s="20" t="n"/>
      <c r="F14" s="19" t="n"/>
      <c r="G14" s="19" t="n"/>
      <c r="H14" s="39" t="n"/>
      <c r="I14" s="39" t="n"/>
      <c r="J14" s="19" t="n"/>
      <c r="K14" s="19" t="n"/>
      <c r="L14" s="20" t="n"/>
      <c r="M14" s="39" t="n"/>
      <c r="N14" s="20" t="n"/>
      <c r="O14" s="19" t="n"/>
      <c r="P14" s="19" t="n"/>
      <c r="Q14" s="40">
        <f>IF(OR($A14="",$H14=""),"",IFERROR($H14+IF($I14="",0,$I14),""))</f>
        <v/>
      </c>
      <c r="R14" s="40">
        <f>IF($Q14="","",IFERROR(MAX(0,$Q14-IF($M14="",0,$M14)),""))</f>
        <v/>
      </c>
      <c r="S14" s="23">
        <f>IF(OR($A14="",$E14="",$R14=""),"",IFERROR(MAX(0,IF($R14=0,IF($L14&lt;&gt;"",$L14,Assumptions!$B$4),Assumptions!$B$4)-$E14),""))</f>
        <v/>
      </c>
      <c r="T14" s="24">
        <f>IF($A14="","",IF(OR($B14="",$C14=""),"Check tenancy",IF($D14="","Check payment date",IF($E14="","Check return date",IF($E14&lt;$D14,"Check date order",IF($E14&gt;Assumptions!$B$4,"Check future return date",IF(OR($H14="",$H14&lt;=0),"Check amount",IF(AND($L14&lt;&gt;"",$L14&lt;$E14),"Check replacement date",IF(AND($L14&lt;&gt;"",$L14&gt;Assumptions!$B$4),"Check replacement date",IF($M14&gt;$Q14,"Check replacement amount",IF(AND($M14&gt;0,$L14=""),"Check replacement date",IF(AND($K14="Received in full",OR($L14="",$M14&lt;$Q14)),"Check replacement",IF($R14=0,"Closed",IF($O14="Complete","Check follow-up status",IF($N14="","Set follow-up date",IF(AND($N14&lt;Assumptions!$B$4,$O14&lt;&gt;"Complete"),"Follow-up overdue",IF($I14&gt;Assumptions!$B$3,"Charge review",IF($S14&gt;Assumptions!$B$5,"Age review","Review"))))))))))))))))))</f>
        <v/>
      </c>
    </row>
    <row r="15" ht="31" customHeight="1">
      <c r="A15" s="19" t="n"/>
      <c r="B15" s="19" t="n"/>
      <c r="C15" s="19" t="n"/>
      <c r="D15" s="20" t="n"/>
      <c r="E15" s="20" t="n"/>
      <c r="F15" s="19" t="n"/>
      <c r="G15" s="19" t="n"/>
      <c r="H15" s="39" t="n"/>
      <c r="I15" s="39" t="n"/>
      <c r="J15" s="19" t="n"/>
      <c r="K15" s="19" t="n"/>
      <c r="L15" s="20" t="n"/>
      <c r="M15" s="39" t="n"/>
      <c r="N15" s="20" t="n"/>
      <c r="O15" s="19" t="n"/>
      <c r="P15" s="19" t="n"/>
      <c r="Q15" s="41">
        <f>IF(OR($A15="",$H15=""),"",IFERROR($H15+IF($I15="",0,$I15),""))</f>
        <v/>
      </c>
      <c r="R15" s="41">
        <f>IF($Q15="","",IFERROR(MAX(0,$Q15-IF($M15="",0,$M15)),""))</f>
        <v/>
      </c>
      <c r="S15" s="26">
        <f>IF(OR($A15="",$E15="",$R15=""),"",IFERROR(MAX(0,IF($R15=0,IF($L15&lt;&gt;"",$L15,Assumptions!$B$4),Assumptions!$B$4)-$E15),""))</f>
        <v/>
      </c>
      <c r="T15" s="6">
        <f>IF($A15="","",IF(OR($B15="",$C15=""),"Check tenancy",IF($D15="","Check payment date",IF($E15="","Check return date",IF($E15&lt;$D15,"Check date order",IF($E15&gt;Assumptions!$B$4,"Check future return date",IF(OR($H15="",$H15&lt;=0),"Check amount",IF(AND($L15&lt;&gt;"",$L15&lt;$E15),"Check replacement date",IF(AND($L15&lt;&gt;"",$L15&gt;Assumptions!$B$4),"Check replacement date",IF($M15&gt;$Q15,"Check replacement amount",IF(AND($M15&gt;0,$L15=""),"Check replacement date",IF(AND($K15="Received in full",OR($L15="",$M15&lt;$Q15)),"Check replacement",IF($R15=0,"Closed",IF($O15="Complete","Check follow-up status",IF($N15="","Set follow-up date",IF(AND($N15&lt;Assumptions!$B$4,$O15&lt;&gt;"Complete"),"Follow-up overdue",IF($I15&gt;Assumptions!$B$3,"Charge review",IF($S15&gt;Assumptions!$B$5,"Age review","Review"))))))))))))))))))</f>
        <v/>
      </c>
    </row>
    <row r="16" ht="31" customHeight="1">
      <c r="A16" s="19" t="n"/>
      <c r="B16" s="19" t="n"/>
      <c r="C16" s="19" t="n"/>
      <c r="D16" s="20" t="n"/>
      <c r="E16" s="20" t="n"/>
      <c r="F16" s="19" t="n"/>
      <c r="G16" s="19" t="n"/>
      <c r="H16" s="39" t="n"/>
      <c r="I16" s="39" t="n"/>
      <c r="J16" s="19" t="n"/>
      <c r="K16" s="19" t="n"/>
      <c r="L16" s="20" t="n"/>
      <c r="M16" s="39" t="n"/>
      <c r="N16" s="20" t="n"/>
      <c r="O16" s="19" t="n"/>
      <c r="P16" s="19" t="n"/>
      <c r="Q16" s="40">
        <f>IF(OR($A16="",$H16=""),"",IFERROR($H16+IF($I16="",0,$I16),""))</f>
        <v/>
      </c>
      <c r="R16" s="40">
        <f>IF($Q16="","",IFERROR(MAX(0,$Q16-IF($M16="",0,$M16)),""))</f>
        <v/>
      </c>
      <c r="S16" s="23">
        <f>IF(OR($A16="",$E16="",$R16=""),"",IFERROR(MAX(0,IF($R16=0,IF($L16&lt;&gt;"",$L16,Assumptions!$B$4),Assumptions!$B$4)-$E16),""))</f>
        <v/>
      </c>
      <c r="T16" s="24">
        <f>IF($A16="","",IF(OR($B16="",$C16=""),"Check tenancy",IF($D16="","Check payment date",IF($E16="","Check return date",IF($E16&lt;$D16,"Check date order",IF($E16&gt;Assumptions!$B$4,"Check future return date",IF(OR($H16="",$H16&lt;=0),"Check amount",IF(AND($L16&lt;&gt;"",$L16&lt;$E16),"Check replacement date",IF(AND($L16&lt;&gt;"",$L16&gt;Assumptions!$B$4),"Check replacement date",IF($M16&gt;$Q16,"Check replacement amount",IF(AND($M16&gt;0,$L16=""),"Check replacement date",IF(AND($K16="Received in full",OR($L16="",$M16&lt;$Q16)),"Check replacement",IF($R16=0,"Closed",IF($O16="Complete","Check follow-up status",IF($N16="","Set follow-up date",IF(AND($N16&lt;Assumptions!$B$4,$O16&lt;&gt;"Complete"),"Follow-up overdue",IF($I16&gt;Assumptions!$B$3,"Charge review",IF($S16&gt;Assumptions!$B$5,"Age review","Review"))))))))))))))))))</f>
        <v/>
      </c>
    </row>
    <row r="17" ht="31" customHeight="1">
      <c r="A17" s="19" t="n"/>
      <c r="B17" s="19" t="n"/>
      <c r="C17" s="19" t="n"/>
      <c r="D17" s="20" t="n"/>
      <c r="E17" s="20" t="n"/>
      <c r="F17" s="19" t="n"/>
      <c r="G17" s="19" t="n"/>
      <c r="H17" s="39" t="n"/>
      <c r="I17" s="39" t="n"/>
      <c r="J17" s="19" t="n"/>
      <c r="K17" s="19" t="n"/>
      <c r="L17" s="20" t="n"/>
      <c r="M17" s="39" t="n"/>
      <c r="N17" s="20" t="n"/>
      <c r="O17" s="19" t="n"/>
      <c r="P17" s="19" t="n"/>
      <c r="Q17" s="41">
        <f>IF(OR($A17="",$H17=""),"",IFERROR($H17+IF($I17="",0,$I17),""))</f>
        <v/>
      </c>
      <c r="R17" s="41">
        <f>IF($Q17="","",IFERROR(MAX(0,$Q17-IF($M17="",0,$M17)),""))</f>
        <v/>
      </c>
      <c r="S17" s="26">
        <f>IF(OR($A17="",$E17="",$R17=""),"",IFERROR(MAX(0,IF($R17=0,IF($L17&lt;&gt;"",$L17,Assumptions!$B$4),Assumptions!$B$4)-$E17),""))</f>
        <v/>
      </c>
      <c r="T17" s="6">
        <f>IF($A17="","",IF(OR($B17="",$C17=""),"Check tenancy",IF($D17="","Check payment date",IF($E17="","Check return date",IF($E17&lt;$D17,"Check date order",IF($E17&gt;Assumptions!$B$4,"Check future return date",IF(OR($H17="",$H17&lt;=0),"Check amount",IF(AND($L17&lt;&gt;"",$L17&lt;$E17),"Check replacement date",IF(AND($L17&lt;&gt;"",$L17&gt;Assumptions!$B$4),"Check replacement date",IF($M17&gt;$Q17,"Check replacement amount",IF(AND($M17&gt;0,$L17=""),"Check replacement date",IF(AND($K17="Received in full",OR($L17="",$M17&lt;$Q17)),"Check replacement",IF($R17=0,"Closed",IF($O17="Complete","Check follow-up status",IF($N17="","Set follow-up date",IF(AND($N17&lt;Assumptions!$B$4,$O17&lt;&gt;"Complete"),"Follow-up overdue",IF($I17&gt;Assumptions!$B$3,"Charge review",IF($S17&gt;Assumptions!$B$5,"Age review","Review"))))))))))))))))))</f>
        <v/>
      </c>
    </row>
    <row r="18" ht="31" customHeight="1">
      <c r="A18" s="19" t="n"/>
      <c r="B18" s="19" t="n"/>
      <c r="C18" s="19" t="n"/>
      <c r="D18" s="20" t="n"/>
      <c r="E18" s="20" t="n"/>
      <c r="F18" s="19" t="n"/>
      <c r="G18" s="19" t="n"/>
      <c r="H18" s="39" t="n"/>
      <c r="I18" s="39" t="n"/>
      <c r="J18" s="19" t="n"/>
      <c r="K18" s="19" t="n"/>
      <c r="L18" s="20" t="n"/>
      <c r="M18" s="39" t="n"/>
      <c r="N18" s="20" t="n"/>
      <c r="O18" s="19" t="n"/>
      <c r="P18" s="19" t="n"/>
      <c r="Q18" s="40">
        <f>IF(OR($A18="",$H18=""),"",IFERROR($H18+IF($I18="",0,$I18),""))</f>
        <v/>
      </c>
      <c r="R18" s="40">
        <f>IF($Q18="","",IFERROR(MAX(0,$Q18-IF($M18="",0,$M18)),""))</f>
        <v/>
      </c>
      <c r="S18" s="23">
        <f>IF(OR($A18="",$E18="",$R18=""),"",IFERROR(MAX(0,IF($R18=0,IF($L18&lt;&gt;"",$L18,Assumptions!$B$4),Assumptions!$B$4)-$E18),""))</f>
        <v/>
      </c>
      <c r="T18" s="24">
        <f>IF($A18="","",IF(OR($B18="",$C18=""),"Check tenancy",IF($D18="","Check payment date",IF($E18="","Check return date",IF($E18&lt;$D18,"Check date order",IF($E18&gt;Assumptions!$B$4,"Check future return date",IF(OR($H18="",$H18&lt;=0),"Check amount",IF(AND($L18&lt;&gt;"",$L18&lt;$E18),"Check replacement date",IF(AND($L18&lt;&gt;"",$L18&gt;Assumptions!$B$4),"Check replacement date",IF($M18&gt;$Q18,"Check replacement amount",IF(AND($M18&gt;0,$L18=""),"Check replacement date",IF(AND($K18="Received in full",OR($L18="",$M18&lt;$Q18)),"Check replacement",IF($R18=0,"Closed",IF($O18="Complete","Check follow-up status",IF($N18="","Set follow-up date",IF(AND($N18&lt;Assumptions!$B$4,$O18&lt;&gt;"Complete"),"Follow-up overdue",IF($I18&gt;Assumptions!$B$3,"Charge review",IF($S18&gt;Assumptions!$B$5,"Age review","Review"))))))))))))))))))</f>
        <v/>
      </c>
    </row>
    <row r="19" ht="31" customHeight="1">
      <c r="A19" s="19" t="n"/>
      <c r="B19" s="19" t="n"/>
      <c r="C19" s="19" t="n"/>
      <c r="D19" s="20" t="n"/>
      <c r="E19" s="20" t="n"/>
      <c r="F19" s="19" t="n"/>
      <c r="G19" s="19" t="n"/>
      <c r="H19" s="39" t="n"/>
      <c r="I19" s="39" t="n"/>
      <c r="J19" s="19" t="n"/>
      <c r="K19" s="19" t="n"/>
      <c r="L19" s="20" t="n"/>
      <c r="M19" s="39" t="n"/>
      <c r="N19" s="20" t="n"/>
      <c r="O19" s="19" t="n"/>
      <c r="P19" s="19" t="n"/>
      <c r="Q19" s="41">
        <f>IF(OR($A19="",$H19=""),"",IFERROR($H19+IF($I19="",0,$I19),""))</f>
        <v/>
      </c>
      <c r="R19" s="41">
        <f>IF($Q19="","",IFERROR(MAX(0,$Q19-IF($M19="",0,$M19)),""))</f>
        <v/>
      </c>
      <c r="S19" s="26">
        <f>IF(OR($A19="",$E19="",$R19=""),"",IFERROR(MAX(0,IF($R19=0,IF($L19&lt;&gt;"",$L19,Assumptions!$B$4),Assumptions!$B$4)-$E19),""))</f>
        <v/>
      </c>
      <c r="T19" s="6">
        <f>IF($A19="","",IF(OR($B19="",$C19=""),"Check tenancy",IF($D19="","Check payment date",IF($E19="","Check return date",IF($E19&lt;$D19,"Check date order",IF($E19&gt;Assumptions!$B$4,"Check future return date",IF(OR($H19="",$H19&lt;=0),"Check amount",IF(AND($L19&lt;&gt;"",$L19&lt;$E19),"Check replacement date",IF(AND($L19&lt;&gt;"",$L19&gt;Assumptions!$B$4),"Check replacement date",IF($M19&gt;$Q19,"Check replacement amount",IF(AND($M19&gt;0,$L19=""),"Check replacement date",IF(AND($K19="Received in full",OR($L19="",$M19&lt;$Q19)),"Check replacement",IF($R19=0,"Closed",IF($O19="Complete","Check follow-up status",IF($N19="","Set follow-up date",IF(AND($N19&lt;Assumptions!$B$4,$O19&lt;&gt;"Complete"),"Follow-up overdue",IF($I19&gt;Assumptions!$B$3,"Charge review",IF($S19&gt;Assumptions!$B$5,"Age review","Review"))))))))))))))))))</f>
        <v/>
      </c>
    </row>
    <row r="20" ht="31" customHeight="1">
      <c r="A20" s="19" t="n"/>
      <c r="B20" s="19" t="n"/>
      <c r="C20" s="19" t="n"/>
      <c r="D20" s="20" t="n"/>
      <c r="E20" s="20" t="n"/>
      <c r="F20" s="19" t="n"/>
      <c r="G20" s="19" t="n"/>
      <c r="H20" s="39" t="n"/>
      <c r="I20" s="39" t="n"/>
      <c r="J20" s="19" t="n"/>
      <c r="K20" s="19" t="n"/>
      <c r="L20" s="20" t="n"/>
      <c r="M20" s="39" t="n"/>
      <c r="N20" s="20" t="n"/>
      <c r="O20" s="19" t="n"/>
      <c r="P20" s="19" t="n"/>
      <c r="Q20" s="40">
        <f>IF(OR($A20="",$H20=""),"",IFERROR($H20+IF($I20="",0,$I20),""))</f>
        <v/>
      </c>
      <c r="R20" s="40">
        <f>IF($Q20="","",IFERROR(MAX(0,$Q20-IF($M20="",0,$M20)),""))</f>
        <v/>
      </c>
      <c r="S20" s="23">
        <f>IF(OR($A20="",$E20="",$R20=""),"",IFERROR(MAX(0,IF($R20=0,IF($L20&lt;&gt;"",$L20,Assumptions!$B$4),Assumptions!$B$4)-$E20),""))</f>
        <v/>
      </c>
      <c r="T20" s="24">
        <f>IF($A20="","",IF(OR($B20="",$C20=""),"Check tenancy",IF($D20="","Check payment date",IF($E20="","Check return date",IF($E20&lt;$D20,"Check date order",IF($E20&gt;Assumptions!$B$4,"Check future return date",IF(OR($H20="",$H20&lt;=0),"Check amount",IF(AND($L20&lt;&gt;"",$L20&lt;$E20),"Check replacement date",IF(AND($L20&lt;&gt;"",$L20&gt;Assumptions!$B$4),"Check replacement date",IF($M20&gt;$Q20,"Check replacement amount",IF(AND($M20&gt;0,$L20=""),"Check replacement date",IF(AND($K20="Received in full",OR($L20="",$M20&lt;$Q20)),"Check replacement",IF($R20=0,"Closed",IF($O20="Complete","Check follow-up status",IF($N20="","Set follow-up date",IF(AND($N20&lt;Assumptions!$B$4,$O20&lt;&gt;"Complete"),"Follow-up overdue",IF($I20&gt;Assumptions!$B$3,"Charge review",IF($S20&gt;Assumptions!$B$5,"Age review","Review"))))))))))))))))))</f>
        <v/>
      </c>
    </row>
    <row r="21" ht="31" customHeight="1">
      <c r="A21" s="19" t="n"/>
      <c r="B21" s="19" t="n"/>
      <c r="C21" s="19" t="n"/>
      <c r="D21" s="20" t="n"/>
      <c r="E21" s="20" t="n"/>
      <c r="F21" s="19" t="n"/>
      <c r="G21" s="19" t="n"/>
      <c r="H21" s="39" t="n"/>
      <c r="I21" s="39" t="n"/>
      <c r="J21" s="19" t="n"/>
      <c r="K21" s="19" t="n"/>
      <c r="L21" s="20" t="n"/>
      <c r="M21" s="39" t="n"/>
      <c r="N21" s="20" t="n"/>
      <c r="O21" s="19" t="n"/>
      <c r="P21" s="19" t="n"/>
      <c r="Q21" s="41">
        <f>IF(OR($A21="",$H21=""),"",IFERROR($H21+IF($I21="",0,$I21),""))</f>
        <v/>
      </c>
      <c r="R21" s="41">
        <f>IF($Q21="","",IFERROR(MAX(0,$Q21-IF($M21="",0,$M21)),""))</f>
        <v/>
      </c>
      <c r="S21" s="26">
        <f>IF(OR($A21="",$E21="",$R21=""),"",IFERROR(MAX(0,IF($R21=0,IF($L21&lt;&gt;"",$L21,Assumptions!$B$4),Assumptions!$B$4)-$E21),""))</f>
        <v/>
      </c>
      <c r="T21" s="6">
        <f>IF($A21="","",IF(OR($B21="",$C21=""),"Check tenancy",IF($D21="","Check payment date",IF($E21="","Check return date",IF($E21&lt;$D21,"Check date order",IF($E21&gt;Assumptions!$B$4,"Check future return date",IF(OR($H21="",$H21&lt;=0),"Check amount",IF(AND($L21&lt;&gt;"",$L21&lt;$E21),"Check replacement date",IF(AND($L21&lt;&gt;"",$L21&gt;Assumptions!$B$4),"Check replacement date",IF($M21&gt;$Q21,"Check replacement amount",IF(AND($M21&gt;0,$L21=""),"Check replacement date",IF(AND($K21="Received in full",OR($L21="",$M21&lt;$Q21)),"Check replacement",IF($R21=0,"Closed",IF($O21="Complete","Check follow-up status",IF($N21="","Set follow-up date",IF(AND($N21&lt;Assumptions!$B$4,$O21&lt;&gt;"Complete"),"Follow-up overdue",IF($I21&gt;Assumptions!$B$3,"Charge review",IF($S21&gt;Assumptions!$B$5,"Age review","Review"))))))))))))))))))</f>
        <v/>
      </c>
    </row>
    <row r="22" ht="31" customHeight="1">
      <c r="A22" s="19" t="n"/>
      <c r="B22" s="19" t="n"/>
      <c r="C22" s="19" t="n"/>
      <c r="D22" s="20" t="n"/>
      <c r="E22" s="20" t="n"/>
      <c r="F22" s="19" t="n"/>
      <c r="G22" s="19" t="n"/>
      <c r="H22" s="39" t="n"/>
      <c r="I22" s="39" t="n"/>
      <c r="J22" s="19" t="n"/>
      <c r="K22" s="19" t="n"/>
      <c r="L22" s="20" t="n"/>
      <c r="M22" s="39" t="n"/>
      <c r="N22" s="20" t="n"/>
      <c r="O22" s="19" t="n"/>
      <c r="P22" s="19" t="n"/>
      <c r="Q22" s="40">
        <f>IF(OR($A22="",$H22=""),"",IFERROR($H22+IF($I22="",0,$I22),""))</f>
        <v/>
      </c>
      <c r="R22" s="40">
        <f>IF($Q22="","",IFERROR(MAX(0,$Q22-IF($M22="",0,$M22)),""))</f>
        <v/>
      </c>
      <c r="S22" s="23">
        <f>IF(OR($A22="",$E22="",$R22=""),"",IFERROR(MAX(0,IF($R22=0,IF($L22&lt;&gt;"",$L22,Assumptions!$B$4),Assumptions!$B$4)-$E22),""))</f>
        <v/>
      </c>
      <c r="T22" s="24">
        <f>IF($A22="","",IF(OR($B22="",$C22=""),"Check tenancy",IF($D22="","Check payment date",IF($E22="","Check return date",IF($E22&lt;$D22,"Check date order",IF($E22&gt;Assumptions!$B$4,"Check future return date",IF(OR($H22="",$H22&lt;=0),"Check amount",IF(AND($L22&lt;&gt;"",$L22&lt;$E22),"Check replacement date",IF(AND($L22&lt;&gt;"",$L22&gt;Assumptions!$B$4),"Check replacement date",IF($M22&gt;$Q22,"Check replacement amount",IF(AND($M22&gt;0,$L22=""),"Check replacement date",IF(AND($K22="Received in full",OR($L22="",$M22&lt;$Q22)),"Check replacement",IF($R22=0,"Closed",IF($O22="Complete","Check follow-up status",IF($N22="","Set follow-up date",IF(AND($N22&lt;Assumptions!$B$4,$O22&lt;&gt;"Complete"),"Follow-up overdue",IF($I22&gt;Assumptions!$B$3,"Charge review",IF($S22&gt;Assumptions!$B$5,"Age review","Review"))))))))))))))))))</f>
        <v/>
      </c>
    </row>
    <row r="23" ht="31" customHeight="1">
      <c r="A23" s="19" t="n"/>
      <c r="B23" s="19" t="n"/>
      <c r="C23" s="19" t="n"/>
      <c r="D23" s="20" t="n"/>
      <c r="E23" s="20" t="n"/>
      <c r="F23" s="19" t="n"/>
      <c r="G23" s="19" t="n"/>
      <c r="H23" s="39" t="n"/>
      <c r="I23" s="39" t="n"/>
      <c r="J23" s="19" t="n"/>
      <c r="K23" s="19" t="n"/>
      <c r="L23" s="20" t="n"/>
      <c r="M23" s="39" t="n"/>
      <c r="N23" s="20" t="n"/>
      <c r="O23" s="19" t="n"/>
      <c r="P23" s="19" t="n"/>
      <c r="Q23" s="41">
        <f>IF(OR($A23="",$H23=""),"",IFERROR($H23+IF($I23="",0,$I23),""))</f>
        <v/>
      </c>
      <c r="R23" s="41">
        <f>IF($Q23="","",IFERROR(MAX(0,$Q23-IF($M23="",0,$M23)),""))</f>
        <v/>
      </c>
      <c r="S23" s="26">
        <f>IF(OR($A23="",$E23="",$R23=""),"",IFERROR(MAX(0,IF($R23=0,IF($L23&lt;&gt;"",$L23,Assumptions!$B$4),Assumptions!$B$4)-$E23),""))</f>
        <v/>
      </c>
      <c r="T23" s="6">
        <f>IF($A23="","",IF(OR($B23="",$C23=""),"Check tenancy",IF($D23="","Check payment date",IF($E23="","Check return date",IF($E23&lt;$D23,"Check date order",IF($E23&gt;Assumptions!$B$4,"Check future return date",IF(OR($H23="",$H23&lt;=0),"Check amount",IF(AND($L23&lt;&gt;"",$L23&lt;$E23),"Check replacement date",IF(AND($L23&lt;&gt;"",$L23&gt;Assumptions!$B$4),"Check replacement date",IF($M23&gt;$Q23,"Check replacement amount",IF(AND($M23&gt;0,$L23=""),"Check replacement date",IF(AND($K23="Received in full",OR($L23="",$M23&lt;$Q23)),"Check replacement",IF($R23=0,"Closed",IF($O23="Complete","Check follow-up status",IF($N23="","Set follow-up date",IF(AND($N23&lt;Assumptions!$B$4,$O23&lt;&gt;"Complete"),"Follow-up overdue",IF($I23&gt;Assumptions!$B$3,"Charge review",IF($S23&gt;Assumptions!$B$5,"Age review","Review"))))))))))))))))))</f>
        <v/>
      </c>
    </row>
    <row r="24" ht="31" customHeight="1">
      <c r="A24" s="19" t="n"/>
      <c r="B24" s="19" t="n"/>
      <c r="C24" s="19" t="n"/>
      <c r="D24" s="20" t="n"/>
      <c r="E24" s="20" t="n"/>
      <c r="F24" s="19" t="n"/>
      <c r="G24" s="19" t="n"/>
      <c r="H24" s="39" t="n"/>
      <c r="I24" s="39" t="n"/>
      <c r="J24" s="19" t="n"/>
      <c r="K24" s="19" t="n"/>
      <c r="L24" s="20" t="n"/>
      <c r="M24" s="39" t="n"/>
      <c r="N24" s="20" t="n"/>
      <c r="O24" s="19" t="n"/>
      <c r="P24" s="19" t="n"/>
      <c r="Q24" s="40">
        <f>IF(OR($A24="",$H24=""),"",IFERROR($H24+IF($I24="",0,$I24),""))</f>
        <v/>
      </c>
      <c r="R24" s="40">
        <f>IF($Q24="","",IFERROR(MAX(0,$Q24-IF($M24="",0,$M24)),""))</f>
        <v/>
      </c>
      <c r="S24" s="23">
        <f>IF(OR($A24="",$E24="",$R24=""),"",IFERROR(MAX(0,IF($R24=0,IF($L24&lt;&gt;"",$L24,Assumptions!$B$4),Assumptions!$B$4)-$E24),""))</f>
        <v/>
      </c>
      <c r="T24" s="24">
        <f>IF($A24="","",IF(OR($B24="",$C24=""),"Check tenancy",IF($D24="","Check payment date",IF($E24="","Check return date",IF($E24&lt;$D24,"Check date order",IF($E24&gt;Assumptions!$B$4,"Check future return date",IF(OR($H24="",$H24&lt;=0),"Check amount",IF(AND($L24&lt;&gt;"",$L24&lt;$E24),"Check replacement date",IF(AND($L24&lt;&gt;"",$L24&gt;Assumptions!$B$4),"Check replacement date",IF($M24&gt;$Q24,"Check replacement amount",IF(AND($M24&gt;0,$L24=""),"Check replacement date",IF(AND($K24="Received in full",OR($L24="",$M24&lt;$Q24)),"Check replacement",IF($R24=0,"Closed",IF($O24="Complete","Check follow-up status",IF($N24="","Set follow-up date",IF(AND($N24&lt;Assumptions!$B$4,$O24&lt;&gt;"Complete"),"Follow-up overdue",IF($I24&gt;Assumptions!$B$3,"Charge review",IF($S24&gt;Assumptions!$B$5,"Age review","Review"))))))))))))))))))</f>
        <v/>
      </c>
    </row>
    <row r="25" ht="31" customHeight="1">
      <c r="A25" s="19" t="n"/>
      <c r="B25" s="19" t="n"/>
      <c r="C25" s="19" t="n"/>
      <c r="D25" s="20" t="n"/>
      <c r="E25" s="20" t="n"/>
      <c r="F25" s="19" t="n"/>
      <c r="G25" s="19" t="n"/>
      <c r="H25" s="39" t="n"/>
      <c r="I25" s="39" t="n"/>
      <c r="J25" s="19" t="n"/>
      <c r="K25" s="19" t="n"/>
      <c r="L25" s="20" t="n"/>
      <c r="M25" s="39" t="n"/>
      <c r="N25" s="20" t="n"/>
      <c r="O25" s="19" t="n"/>
      <c r="P25" s="19" t="n"/>
      <c r="Q25" s="41">
        <f>IF(OR($A25="",$H25=""),"",IFERROR($H25+IF($I25="",0,$I25),""))</f>
        <v/>
      </c>
      <c r="R25" s="41">
        <f>IF($Q25="","",IFERROR(MAX(0,$Q25-IF($M25="",0,$M25)),""))</f>
        <v/>
      </c>
      <c r="S25" s="26">
        <f>IF(OR($A25="",$E25="",$R25=""),"",IFERROR(MAX(0,IF($R25=0,IF($L25&lt;&gt;"",$L25,Assumptions!$B$4),Assumptions!$B$4)-$E25),""))</f>
        <v/>
      </c>
      <c r="T25" s="6">
        <f>IF($A25="","",IF(OR($B25="",$C25=""),"Check tenancy",IF($D25="","Check payment date",IF($E25="","Check return date",IF($E25&lt;$D25,"Check date order",IF($E25&gt;Assumptions!$B$4,"Check future return date",IF(OR($H25="",$H25&lt;=0),"Check amount",IF(AND($L25&lt;&gt;"",$L25&lt;$E25),"Check replacement date",IF(AND($L25&lt;&gt;"",$L25&gt;Assumptions!$B$4),"Check replacement date",IF($M25&gt;$Q25,"Check replacement amount",IF(AND($M25&gt;0,$L25=""),"Check replacement date",IF(AND($K25="Received in full",OR($L25="",$M25&lt;$Q25)),"Check replacement",IF($R25=0,"Closed",IF($O25="Complete","Check follow-up status",IF($N25="","Set follow-up date",IF(AND($N25&lt;Assumptions!$B$4,$O25&lt;&gt;"Complete"),"Follow-up overdue",IF($I25&gt;Assumptions!$B$3,"Charge review",IF($S25&gt;Assumptions!$B$5,"Age review","Review"))))))))))))))))))</f>
        <v/>
      </c>
    </row>
    <row r="26" ht="31" customHeight="1">
      <c r="A26" s="19" t="n"/>
      <c r="B26" s="19" t="n"/>
      <c r="C26" s="19" t="n"/>
      <c r="D26" s="20" t="n"/>
      <c r="E26" s="20" t="n"/>
      <c r="F26" s="19" t="n"/>
      <c r="G26" s="19" t="n"/>
      <c r="H26" s="39" t="n"/>
      <c r="I26" s="39" t="n"/>
      <c r="J26" s="19" t="n"/>
      <c r="K26" s="19" t="n"/>
      <c r="L26" s="20" t="n"/>
      <c r="M26" s="39" t="n"/>
      <c r="N26" s="20" t="n"/>
      <c r="O26" s="19" t="n"/>
      <c r="P26" s="19" t="n"/>
      <c r="Q26" s="40">
        <f>IF(OR($A26="",$H26=""),"",IFERROR($H26+IF($I26="",0,$I26),""))</f>
        <v/>
      </c>
      <c r="R26" s="40">
        <f>IF($Q26="","",IFERROR(MAX(0,$Q26-IF($M26="",0,$M26)),""))</f>
        <v/>
      </c>
      <c r="S26" s="23">
        <f>IF(OR($A26="",$E26="",$R26=""),"",IFERROR(MAX(0,IF($R26=0,IF($L26&lt;&gt;"",$L26,Assumptions!$B$4),Assumptions!$B$4)-$E26),""))</f>
        <v/>
      </c>
      <c r="T26" s="24">
        <f>IF($A26="","",IF(OR($B26="",$C26=""),"Check tenancy",IF($D26="","Check payment date",IF($E26="","Check return date",IF($E26&lt;$D26,"Check date order",IF($E26&gt;Assumptions!$B$4,"Check future return date",IF(OR($H26="",$H26&lt;=0),"Check amount",IF(AND($L26&lt;&gt;"",$L26&lt;$E26),"Check replacement date",IF(AND($L26&lt;&gt;"",$L26&gt;Assumptions!$B$4),"Check replacement date",IF($M26&gt;$Q26,"Check replacement amount",IF(AND($M26&gt;0,$L26=""),"Check replacement date",IF(AND($K26="Received in full",OR($L26="",$M26&lt;$Q26)),"Check replacement",IF($R26=0,"Closed",IF($O26="Complete","Check follow-up status",IF($N26="","Set follow-up date",IF(AND($N26&lt;Assumptions!$B$4,$O26&lt;&gt;"Complete"),"Follow-up overdue",IF($I26&gt;Assumptions!$B$3,"Charge review",IF($S26&gt;Assumptions!$B$5,"Age review","Review"))))))))))))))))))</f>
        <v/>
      </c>
    </row>
    <row r="27" ht="31" customHeight="1">
      <c r="A27" s="19" t="n"/>
      <c r="B27" s="19" t="n"/>
      <c r="C27" s="19" t="n"/>
      <c r="D27" s="20" t="n"/>
      <c r="E27" s="20" t="n"/>
      <c r="F27" s="19" t="n"/>
      <c r="G27" s="19" t="n"/>
      <c r="H27" s="39" t="n"/>
      <c r="I27" s="39" t="n"/>
      <c r="J27" s="19" t="n"/>
      <c r="K27" s="19" t="n"/>
      <c r="L27" s="20" t="n"/>
      <c r="M27" s="39" t="n"/>
      <c r="N27" s="20" t="n"/>
      <c r="O27" s="19" t="n"/>
      <c r="P27" s="19" t="n"/>
      <c r="Q27" s="41">
        <f>IF(OR($A27="",$H27=""),"",IFERROR($H27+IF($I27="",0,$I27),""))</f>
        <v/>
      </c>
      <c r="R27" s="41">
        <f>IF($Q27="","",IFERROR(MAX(0,$Q27-IF($M27="",0,$M27)),""))</f>
        <v/>
      </c>
      <c r="S27" s="26">
        <f>IF(OR($A27="",$E27="",$R27=""),"",IFERROR(MAX(0,IF($R27=0,IF($L27&lt;&gt;"",$L27,Assumptions!$B$4),Assumptions!$B$4)-$E27),""))</f>
        <v/>
      </c>
      <c r="T27" s="6">
        <f>IF($A27="","",IF(OR($B27="",$C27=""),"Check tenancy",IF($D27="","Check payment date",IF($E27="","Check return date",IF($E27&lt;$D27,"Check date order",IF($E27&gt;Assumptions!$B$4,"Check future return date",IF(OR($H27="",$H27&lt;=0),"Check amount",IF(AND($L27&lt;&gt;"",$L27&lt;$E27),"Check replacement date",IF(AND($L27&lt;&gt;"",$L27&gt;Assumptions!$B$4),"Check replacement date",IF($M27&gt;$Q27,"Check replacement amount",IF(AND($M27&gt;0,$L27=""),"Check replacement date",IF(AND($K27="Received in full",OR($L27="",$M27&lt;$Q27)),"Check replacement",IF($R27=0,"Closed",IF($O27="Complete","Check follow-up status",IF($N27="","Set follow-up date",IF(AND($N27&lt;Assumptions!$B$4,$O27&lt;&gt;"Complete"),"Follow-up overdue",IF($I27&gt;Assumptions!$B$3,"Charge review",IF($S27&gt;Assumptions!$B$5,"Age review","Review"))))))))))))))))))</f>
        <v/>
      </c>
    </row>
    <row r="28" ht="31" customHeight="1">
      <c r="A28" s="19" t="n"/>
      <c r="B28" s="19" t="n"/>
      <c r="C28" s="19" t="n"/>
      <c r="D28" s="20" t="n"/>
      <c r="E28" s="20" t="n"/>
      <c r="F28" s="19" t="n"/>
      <c r="G28" s="19" t="n"/>
      <c r="H28" s="39" t="n"/>
      <c r="I28" s="39" t="n"/>
      <c r="J28" s="19" t="n"/>
      <c r="K28" s="19" t="n"/>
      <c r="L28" s="20" t="n"/>
      <c r="M28" s="39" t="n"/>
      <c r="N28" s="20" t="n"/>
      <c r="O28" s="19" t="n"/>
      <c r="P28" s="19" t="n"/>
      <c r="Q28" s="40">
        <f>IF(OR($A28="",$H28=""),"",IFERROR($H28+IF($I28="",0,$I28),""))</f>
        <v/>
      </c>
      <c r="R28" s="40">
        <f>IF($Q28="","",IFERROR(MAX(0,$Q28-IF($M28="",0,$M28)),""))</f>
        <v/>
      </c>
      <c r="S28" s="23">
        <f>IF(OR($A28="",$E28="",$R28=""),"",IFERROR(MAX(0,IF($R28=0,IF($L28&lt;&gt;"",$L28,Assumptions!$B$4),Assumptions!$B$4)-$E28),""))</f>
        <v/>
      </c>
      <c r="T28" s="24">
        <f>IF($A28="","",IF(OR($B28="",$C28=""),"Check tenancy",IF($D28="","Check payment date",IF($E28="","Check return date",IF($E28&lt;$D28,"Check date order",IF($E28&gt;Assumptions!$B$4,"Check future return date",IF(OR($H28="",$H28&lt;=0),"Check amount",IF(AND($L28&lt;&gt;"",$L28&lt;$E28),"Check replacement date",IF(AND($L28&lt;&gt;"",$L28&gt;Assumptions!$B$4),"Check replacement date",IF($M28&gt;$Q28,"Check replacement amount",IF(AND($M28&gt;0,$L28=""),"Check replacement date",IF(AND($K28="Received in full",OR($L28="",$M28&lt;$Q28)),"Check replacement",IF($R28=0,"Closed",IF($O28="Complete","Check follow-up status",IF($N28="","Set follow-up date",IF(AND($N28&lt;Assumptions!$B$4,$O28&lt;&gt;"Complete"),"Follow-up overdue",IF($I28&gt;Assumptions!$B$3,"Charge review",IF($S28&gt;Assumptions!$B$5,"Age review","Review"))))))))))))))))))</f>
        <v/>
      </c>
    </row>
    <row r="29" ht="31" customHeight="1">
      <c r="A29" s="19" t="n"/>
      <c r="B29" s="19" t="n"/>
      <c r="C29" s="19" t="n"/>
      <c r="D29" s="20" t="n"/>
      <c r="E29" s="20" t="n"/>
      <c r="F29" s="19" t="n"/>
      <c r="G29" s="19" t="n"/>
      <c r="H29" s="39" t="n"/>
      <c r="I29" s="39" t="n"/>
      <c r="J29" s="19" t="n"/>
      <c r="K29" s="19" t="n"/>
      <c r="L29" s="20" t="n"/>
      <c r="M29" s="39" t="n"/>
      <c r="N29" s="20" t="n"/>
      <c r="O29" s="19" t="n"/>
      <c r="P29" s="19" t="n"/>
      <c r="Q29" s="41">
        <f>IF(OR($A29="",$H29=""),"",IFERROR($H29+IF($I29="",0,$I29),""))</f>
        <v/>
      </c>
      <c r="R29" s="41">
        <f>IF($Q29="","",IFERROR(MAX(0,$Q29-IF($M29="",0,$M29)),""))</f>
        <v/>
      </c>
      <c r="S29" s="26">
        <f>IF(OR($A29="",$E29="",$R29=""),"",IFERROR(MAX(0,IF($R29=0,IF($L29&lt;&gt;"",$L29,Assumptions!$B$4),Assumptions!$B$4)-$E29),""))</f>
        <v/>
      </c>
      <c r="T29" s="6">
        <f>IF($A29="","",IF(OR($B29="",$C29=""),"Check tenancy",IF($D29="","Check payment date",IF($E29="","Check return date",IF($E29&lt;$D29,"Check date order",IF($E29&gt;Assumptions!$B$4,"Check future return date",IF(OR($H29="",$H29&lt;=0),"Check amount",IF(AND($L29&lt;&gt;"",$L29&lt;$E29),"Check replacement date",IF(AND($L29&lt;&gt;"",$L29&gt;Assumptions!$B$4),"Check replacement date",IF($M29&gt;$Q29,"Check replacement amount",IF(AND($M29&gt;0,$L29=""),"Check replacement date",IF(AND($K29="Received in full",OR($L29="",$M29&lt;$Q29)),"Check replacement",IF($R29=0,"Closed",IF($O29="Complete","Check follow-up status",IF($N29="","Set follow-up date",IF(AND($N29&lt;Assumptions!$B$4,$O29&lt;&gt;"Complete"),"Follow-up overdue",IF($I29&gt;Assumptions!$B$3,"Charge review",IF($S29&gt;Assumptions!$B$5,"Age review","Review"))))))))))))))))))</f>
        <v/>
      </c>
    </row>
    <row r="30" ht="31" customHeight="1">
      <c r="A30" s="19" t="n"/>
      <c r="B30" s="19" t="n"/>
      <c r="C30" s="19" t="n"/>
      <c r="D30" s="20" t="n"/>
      <c r="E30" s="20" t="n"/>
      <c r="F30" s="19" t="n"/>
      <c r="G30" s="19" t="n"/>
      <c r="H30" s="39" t="n"/>
      <c r="I30" s="39" t="n"/>
      <c r="J30" s="19" t="n"/>
      <c r="K30" s="19" t="n"/>
      <c r="L30" s="20" t="n"/>
      <c r="M30" s="39" t="n"/>
      <c r="N30" s="20" t="n"/>
      <c r="O30" s="19" t="n"/>
      <c r="P30" s="19" t="n"/>
      <c r="Q30" s="40">
        <f>IF(OR($A30="",$H30=""),"",IFERROR($H30+IF($I30="",0,$I30),""))</f>
        <v/>
      </c>
      <c r="R30" s="40">
        <f>IF($Q30="","",IFERROR(MAX(0,$Q30-IF($M30="",0,$M30)),""))</f>
        <v/>
      </c>
      <c r="S30" s="23">
        <f>IF(OR($A30="",$E30="",$R30=""),"",IFERROR(MAX(0,IF($R30=0,IF($L30&lt;&gt;"",$L30,Assumptions!$B$4),Assumptions!$B$4)-$E30),""))</f>
        <v/>
      </c>
      <c r="T30" s="24">
        <f>IF($A30="","",IF(OR($B30="",$C30=""),"Check tenancy",IF($D30="","Check payment date",IF($E30="","Check return date",IF($E30&lt;$D30,"Check date order",IF($E30&gt;Assumptions!$B$4,"Check future return date",IF(OR($H30="",$H30&lt;=0),"Check amount",IF(AND($L30&lt;&gt;"",$L30&lt;$E30),"Check replacement date",IF(AND($L30&lt;&gt;"",$L30&gt;Assumptions!$B$4),"Check replacement date",IF($M30&gt;$Q30,"Check replacement amount",IF(AND($M30&gt;0,$L30=""),"Check replacement date",IF(AND($K30="Received in full",OR($L30="",$M30&lt;$Q30)),"Check replacement",IF($R30=0,"Closed",IF($O30="Complete","Check follow-up status",IF($N30="","Set follow-up date",IF(AND($N30&lt;Assumptions!$B$4,$O30&lt;&gt;"Complete"),"Follow-up overdue",IF($I30&gt;Assumptions!$B$3,"Charge review",IF($S30&gt;Assumptions!$B$5,"Age review","Review"))))))))))))))))))</f>
        <v/>
      </c>
    </row>
    <row r="31" ht="31" customHeight="1">
      <c r="A31" s="19" t="n"/>
      <c r="B31" s="19" t="n"/>
      <c r="C31" s="19" t="n"/>
      <c r="D31" s="20" t="n"/>
      <c r="E31" s="20" t="n"/>
      <c r="F31" s="19" t="n"/>
      <c r="G31" s="19" t="n"/>
      <c r="H31" s="39" t="n"/>
      <c r="I31" s="39" t="n"/>
      <c r="J31" s="19" t="n"/>
      <c r="K31" s="19" t="n"/>
      <c r="L31" s="20" t="n"/>
      <c r="M31" s="39" t="n"/>
      <c r="N31" s="20" t="n"/>
      <c r="O31" s="19" t="n"/>
      <c r="P31" s="19" t="n"/>
      <c r="Q31" s="41">
        <f>IF(OR($A31="",$H31=""),"",IFERROR($H31+IF($I31="",0,$I31),""))</f>
        <v/>
      </c>
      <c r="R31" s="41">
        <f>IF($Q31="","",IFERROR(MAX(0,$Q31-IF($M31="",0,$M31)),""))</f>
        <v/>
      </c>
      <c r="S31" s="26">
        <f>IF(OR($A31="",$E31="",$R31=""),"",IFERROR(MAX(0,IF($R31=0,IF($L31&lt;&gt;"",$L31,Assumptions!$B$4),Assumptions!$B$4)-$E31),""))</f>
        <v/>
      </c>
      <c r="T31" s="6">
        <f>IF($A31="","",IF(OR($B31="",$C31=""),"Check tenancy",IF($D31="","Check payment date",IF($E31="","Check return date",IF($E31&lt;$D31,"Check date order",IF($E31&gt;Assumptions!$B$4,"Check future return date",IF(OR($H31="",$H31&lt;=0),"Check amount",IF(AND($L31&lt;&gt;"",$L31&lt;$E31),"Check replacement date",IF(AND($L31&lt;&gt;"",$L31&gt;Assumptions!$B$4),"Check replacement date",IF($M31&gt;$Q31,"Check replacement amount",IF(AND($M31&gt;0,$L31=""),"Check replacement date",IF(AND($K31="Received in full",OR($L31="",$M31&lt;$Q31)),"Check replacement",IF($R31=0,"Closed",IF($O31="Complete","Check follow-up status",IF($N31="","Set follow-up date",IF(AND($N31&lt;Assumptions!$B$4,$O31&lt;&gt;"Complete"),"Follow-up overdue",IF($I31&gt;Assumptions!$B$3,"Charge review",IF($S31&gt;Assumptions!$B$5,"Age review","Review"))))))))))))))))))</f>
        <v/>
      </c>
    </row>
    <row r="32" ht="31" customHeight="1">
      <c r="A32" s="19" t="n"/>
      <c r="B32" s="19" t="n"/>
      <c r="C32" s="19" t="n"/>
      <c r="D32" s="20" t="n"/>
      <c r="E32" s="20" t="n"/>
      <c r="F32" s="19" t="n"/>
      <c r="G32" s="19" t="n"/>
      <c r="H32" s="39" t="n"/>
      <c r="I32" s="39" t="n"/>
      <c r="J32" s="19" t="n"/>
      <c r="K32" s="19" t="n"/>
      <c r="L32" s="20" t="n"/>
      <c r="M32" s="39" t="n"/>
      <c r="N32" s="20" t="n"/>
      <c r="O32" s="19" t="n"/>
      <c r="P32" s="19" t="n"/>
      <c r="Q32" s="40">
        <f>IF(OR($A32="",$H32=""),"",IFERROR($H32+IF($I32="",0,$I32),""))</f>
        <v/>
      </c>
      <c r="R32" s="40">
        <f>IF($Q32="","",IFERROR(MAX(0,$Q32-IF($M32="",0,$M32)),""))</f>
        <v/>
      </c>
      <c r="S32" s="23">
        <f>IF(OR($A32="",$E32="",$R32=""),"",IFERROR(MAX(0,IF($R32=0,IF($L32&lt;&gt;"",$L32,Assumptions!$B$4),Assumptions!$B$4)-$E32),""))</f>
        <v/>
      </c>
      <c r="T32" s="24">
        <f>IF($A32="","",IF(OR($B32="",$C32=""),"Check tenancy",IF($D32="","Check payment date",IF($E32="","Check return date",IF($E32&lt;$D32,"Check date order",IF($E32&gt;Assumptions!$B$4,"Check future return date",IF(OR($H32="",$H32&lt;=0),"Check amount",IF(AND($L32&lt;&gt;"",$L32&lt;$E32),"Check replacement date",IF(AND($L32&lt;&gt;"",$L32&gt;Assumptions!$B$4),"Check replacement date",IF($M32&gt;$Q32,"Check replacement amount",IF(AND($M32&gt;0,$L32=""),"Check replacement date",IF(AND($K32="Received in full",OR($L32="",$M32&lt;$Q32)),"Check replacement",IF($R32=0,"Closed",IF($O32="Complete","Check follow-up status",IF($N32="","Set follow-up date",IF(AND($N32&lt;Assumptions!$B$4,$O32&lt;&gt;"Complete"),"Follow-up overdue",IF($I32&gt;Assumptions!$B$3,"Charge review",IF($S32&gt;Assumptions!$B$5,"Age review","Review"))))))))))))))))))</f>
        <v/>
      </c>
    </row>
    <row r="33" ht="31" customHeight="1">
      <c r="A33" s="19" t="n"/>
      <c r="B33" s="19" t="n"/>
      <c r="C33" s="19" t="n"/>
      <c r="D33" s="20" t="n"/>
      <c r="E33" s="20" t="n"/>
      <c r="F33" s="19" t="n"/>
      <c r="G33" s="19" t="n"/>
      <c r="H33" s="39" t="n"/>
      <c r="I33" s="39" t="n"/>
      <c r="J33" s="19" t="n"/>
      <c r="K33" s="19" t="n"/>
      <c r="L33" s="20" t="n"/>
      <c r="M33" s="39" t="n"/>
      <c r="N33" s="20" t="n"/>
      <c r="O33" s="19" t="n"/>
      <c r="P33" s="19" t="n"/>
      <c r="Q33" s="41">
        <f>IF(OR($A33="",$H33=""),"",IFERROR($H33+IF($I33="",0,$I33),""))</f>
        <v/>
      </c>
      <c r="R33" s="41">
        <f>IF($Q33="","",IFERROR(MAX(0,$Q33-IF($M33="",0,$M33)),""))</f>
        <v/>
      </c>
      <c r="S33" s="26">
        <f>IF(OR($A33="",$E33="",$R33=""),"",IFERROR(MAX(0,IF($R33=0,IF($L33&lt;&gt;"",$L33,Assumptions!$B$4),Assumptions!$B$4)-$E33),""))</f>
        <v/>
      </c>
      <c r="T33" s="6">
        <f>IF($A33="","",IF(OR($B33="",$C33=""),"Check tenancy",IF($D33="","Check payment date",IF($E33="","Check return date",IF($E33&lt;$D33,"Check date order",IF($E33&gt;Assumptions!$B$4,"Check future return date",IF(OR($H33="",$H33&lt;=0),"Check amount",IF(AND($L33&lt;&gt;"",$L33&lt;$E33),"Check replacement date",IF(AND($L33&lt;&gt;"",$L33&gt;Assumptions!$B$4),"Check replacement date",IF($M33&gt;$Q33,"Check replacement amount",IF(AND($M33&gt;0,$L33=""),"Check replacement date",IF(AND($K33="Received in full",OR($L33="",$M33&lt;$Q33)),"Check replacement",IF($R33=0,"Closed",IF($O33="Complete","Check follow-up status",IF($N33="","Set follow-up date",IF(AND($N33&lt;Assumptions!$B$4,$O33&lt;&gt;"Complete"),"Follow-up overdue",IF($I33&gt;Assumptions!$B$3,"Charge review",IF($S33&gt;Assumptions!$B$5,"Age review","Review"))))))))))))))))))</f>
        <v/>
      </c>
    </row>
    <row r="34" ht="31" customHeight="1">
      <c r="A34" s="19" t="n"/>
      <c r="B34" s="19" t="n"/>
      <c r="C34" s="19" t="n"/>
      <c r="D34" s="20" t="n"/>
      <c r="E34" s="20" t="n"/>
      <c r="F34" s="19" t="n"/>
      <c r="G34" s="19" t="n"/>
      <c r="H34" s="39" t="n"/>
      <c r="I34" s="39" t="n"/>
      <c r="J34" s="19" t="n"/>
      <c r="K34" s="19" t="n"/>
      <c r="L34" s="20" t="n"/>
      <c r="M34" s="39" t="n"/>
      <c r="N34" s="20" t="n"/>
      <c r="O34" s="19" t="n"/>
      <c r="P34" s="19" t="n"/>
      <c r="Q34" s="40">
        <f>IF(OR($A34="",$H34=""),"",IFERROR($H34+IF($I34="",0,$I34),""))</f>
        <v/>
      </c>
      <c r="R34" s="40">
        <f>IF($Q34="","",IFERROR(MAX(0,$Q34-IF($M34="",0,$M34)),""))</f>
        <v/>
      </c>
      <c r="S34" s="23">
        <f>IF(OR($A34="",$E34="",$R34=""),"",IFERROR(MAX(0,IF($R34=0,IF($L34&lt;&gt;"",$L34,Assumptions!$B$4),Assumptions!$B$4)-$E34),""))</f>
        <v/>
      </c>
      <c r="T34" s="24">
        <f>IF($A34="","",IF(OR($B34="",$C34=""),"Check tenancy",IF($D34="","Check payment date",IF($E34="","Check return date",IF($E34&lt;$D34,"Check date order",IF($E34&gt;Assumptions!$B$4,"Check future return date",IF(OR($H34="",$H34&lt;=0),"Check amount",IF(AND($L34&lt;&gt;"",$L34&lt;$E34),"Check replacement date",IF(AND($L34&lt;&gt;"",$L34&gt;Assumptions!$B$4),"Check replacement date",IF($M34&gt;$Q34,"Check replacement amount",IF(AND($M34&gt;0,$L34=""),"Check replacement date",IF(AND($K34="Received in full",OR($L34="",$M34&lt;$Q34)),"Check replacement",IF($R34=0,"Closed",IF($O34="Complete","Check follow-up status",IF($N34="","Set follow-up date",IF(AND($N34&lt;Assumptions!$B$4,$O34&lt;&gt;"Complete"),"Follow-up overdue",IF($I34&gt;Assumptions!$B$3,"Charge review",IF($S34&gt;Assumptions!$B$5,"Age review","Review"))))))))))))))))))</f>
        <v/>
      </c>
    </row>
    <row r="35" ht="31" customHeight="1">
      <c r="A35" s="19" t="n"/>
      <c r="B35" s="19" t="n"/>
      <c r="C35" s="19" t="n"/>
      <c r="D35" s="20" t="n"/>
      <c r="E35" s="20" t="n"/>
      <c r="F35" s="19" t="n"/>
      <c r="G35" s="19" t="n"/>
      <c r="H35" s="39" t="n"/>
      <c r="I35" s="39" t="n"/>
      <c r="J35" s="19" t="n"/>
      <c r="K35" s="19" t="n"/>
      <c r="L35" s="20" t="n"/>
      <c r="M35" s="39" t="n"/>
      <c r="N35" s="20" t="n"/>
      <c r="O35" s="19" t="n"/>
      <c r="P35" s="19" t="n"/>
      <c r="Q35" s="41">
        <f>IF(OR($A35="",$H35=""),"",IFERROR($H35+IF($I35="",0,$I35),""))</f>
        <v/>
      </c>
      <c r="R35" s="41">
        <f>IF($Q35="","",IFERROR(MAX(0,$Q35-IF($M35="",0,$M35)),""))</f>
        <v/>
      </c>
      <c r="S35" s="26">
        <f>IF(OR($A35="",$E35="",$R35=""),"",IFERROR(MAX(0,IF($R35=0,IF($L35&lt;&gt;"",$L35,Assumptions!$B$4),Assumptions!$B$4)-$E35),""))</f>
        <v/>
      </c>
      <c r="T35" s="6">
        <f>IF($A35="","",IF(OR($B35="",$C35=""),"Check tenancy",IF($D35="","Check payment date",IF($E35="","Check return date",IF($E35&lt;$D35,"Check date order",IF($E35&gt;Assumptions!$B$4,"Check future return date",IF(OR($H35="",$H35&lt;=0),"Check amount",IF(AND($L35&lt;&gt;"",$L35&lt;$E35),"Check replacement date",IF(AND($L35&lt;&gt;"",$L35&gt;Assumptions!$B$4),"Check replacement date",IF($M35&gt;$Q35,"Check replacement amount",IF(AND($M35&gt;0,$L35=""),"Check replacement date",IF(AND($K35="Received in full",OR($L35="",$M35&lt;$Q35)),"Check replacement",IF($R35=0,"Closed",IF($O35="Complete","Check follow-up status",IF($N35="","Set follow-up date",IF(AND($N35&lt;Assumptions!$B$4,$O35&lt;&gt;"Complete"),"Follow-up overdue",IF($I35&gt;Assumptions!$B$3,"Charge review",IF($S35&gt;Assumptions!$B$5,"Age review","Review"))))))))))))))))))</f>
        <v/>
      </c>
    </row>
    <row r="36" ht="31" customHeight="1">
      <c r="A36" s="19" t="n"/>
      <c r="B36" s="19" t="n"/>
      <c r="C36" s="19" t="n"/>
      <c r="D36" s="20" t="n"/>
      <c r="E36" s="20" t="n"/>
      <c r="F36" s="19" t="n"/>
      <c r="G36" s="19" t="n"/>
      <c r="H36" s="39" t="n"/>
      <c r="I36" s="39" t="n"/>
      <c r="J36" s="19" t="n"/>
      <c r="K36" s="19" t="n"/>
      <c r="L36" s="20" t="n"/>
      <c r="M36" s="39" t="n"/>
      <c r="N36" s="20" t="n"/>
      <c r="O36" s="19" t="n"/>
      <c r="P36" s="19" t="n"/>
      <c r="Q36" s="40">
        <f>IF(OR($A36="",$H36=""),"",IFERROR($H36+IF($I36="",0,$I36),""))</f>
        <v/>
      </c>
      <c r="R36" s="40">
        <f>IF($Q36="","",IFERROR(MAX(0,$Q36-IF($M36="",0,$M36)),""))</f>
        <v/>
      </c>
      <c r="S36" s="23">
        <f>IF(OR($A36="",$E36="",$R36=""),"",IFERROR(MAX(0,IF($R36=0,IF($L36&lt;&gt;"",$L36,Assumptions!$B$4),Assumptions!$B$4)-$E36),""))</f>
        <v/>
      </c>
      <c r="T36" s="24">
        <f>IF($A36="","",IF(OR($B36="",$C36=""),"Check tenancy",IF($D36="","Check payment date",IF($E36="","Check return date",IF($E36&lt;$D36,"Check date order",IF($E36&gt;Assumptions!$B$4,"Check future return date",IF(OR($H36="",$H36&lt;=0),"Check amount",IF(AND($L36&lt;&gt;"",$L36&lt;$E36),"Check replacement date",IF(AND($L36&lt;&gt;"",$L36&gt;Assumptions!$B$4),"Check replacement date",IF($M36&gt;$Q36,"Check replacement amount",IF(AND($M36&gt;0,$L36=""),"Check replacement date",IF(AND($K36="Received in full",OR($L36="",$M36&lt;$Q36)),"Check replacement",IF($R36=0,"Closed",IF($O36="Complete","Check follow-up status",IF($N36="","Set follow-up date",IF(AND($N36&lt;Assumptions!$B$4,$O36&lt;&gt;"Complete"),"Follow-up overdue",IF($I36&gt;Assumptions!$B$3,"Charge review",IF($S36&gt;Assumptions!$B$5,"Age review","Review"))))))))))))))))))</f>
        <v/>
      </c>
    </row>
    <row r="37" ht="31" customHeight="1">
      <c r="A37" s="19" t="n"/>
      <c r="B37" s="19" t="n"/>
      <c r="C37" s="19" t="n"/>
      <c r="D37" s="20" t="n"/>
      <c r="E37" s="20" t="n"/>
      <c r="F37" s="19" t="n"/>
      <c r="G37" s="19" t="n"/>
      <c r="H37" s="39" t="n"/>
      <c r="I37" s="39" t="n"/>
      <c r="J37" s="19" t="n"/>
      <c r="K37" s="19" t="n"/>
      <c r="L37" s="20" t="n"/>
      <c r="M37" s="39" t="n"/>
      <c r="N37" s="20" t="n"/>
      <c r="O37" s="19" t="n"/>
      <c r="P37" s="19" t="n"/>
      <c r="Q37" s="41">
        <f>IF(OR($A37="",$H37=""),"",IFERROR($H37+IF($I37="",0,$I37),""))</f>
        <v/>
      </c>
      <c r="R37" s="41">
        <f>IF($Q37="","",IFERROR(MAX(0,$Q37-IF($M37="",0,$M37)),""))</f>
        <v/>
      </c>
      <c r="S37" s="26">
        <f>IF(OR($A37="",$E37="",$R37=""),"",IFERROR(MAX(0,IF($R37=0,IF($L37&lt;&gt;"",$L37,Assumptions!$B$4),Assumptions!$B$4)-$E37),""))</f>
        <v/>
      </c>
      <c r="T37" s="6">
        <f>IF($A37="","",IF(OR($B37="",$C37=""),"Check tenancy",IF($D37="","Check payment date",IF($E37="","Check return date",IF($E37&lt;$D37,"Check date order",IF($E37&gt;Assumptions!$B$4,"Check future return date",IF(OR($H37="",$H37&lt;=0),"Check amount",IF(AND($L37&lt;&gt;"",$L37&lt;$E37),"Check replacement date",IF(AND($L37&lt;&gt;"",$L37&gt;Assumptions!$B$4),"Check replacement date",IF($M37&gt;$Q37,"Check replacement amount",IF(AND($M37&gt;0,$L37=""),"Check replacement date",IF(AND($K37="Received in full",OR($L37="",$M37&lt;$Q37)),"Check replacement",IF($R37=0,"Closed",IF($O37="Complete","Check follow-up status",IF($N37="","Set follow-up date",IF(AND($N37&lt;Assumptions!$B$4,$O37&lt;&gt;"Complete"),"Follow-up overdue",IF($I37&gt;Assumptions!$B$3,"Charge review",IF($S37&gt;Assumptions!$B$5,"Age review","Review"))))))))))))))))))</f>
        <v/>
      </c>
    </row>
    <row r="38" ht="31" customHeight="1">
      <c r="A38" s="19" t="n"/>
      <c r="B38" s="19" t="n"/>
      <c r="C38" s="19" t="n"/>
      <c r="D38" s="20" t="n"/>
      <c r="E38" s="20" t="n"/>
      <c r="F38" s="19" t="n"/>
      <c r="G38" s="19" t="n"/>
      <c r="H38" s="39" t="n"/>
      <c r="I38" s="39" t="n"/>
      <c r="J38" s="19" t="n"/>
      <c r="K38" s="19" t="n"/>
      <c r="L38" s="20" t="n"/>
      <c r="M38" s="39" t="n"/>
      <c r="N38" s="20" t="n"/>
      <c r="O38" s="19" t="n"/>
      <c r="P38" s="19" t="n"/>
      <c r="Q38" s="40">
        <f>IF(OR($A38="",$H38=""),"",IFERROR($H38+IF($I38="",0,$I38),""))</f>
        <v/>
      </c>
      <c r="R38" s="40">
        <f>IF($Q38="","",IFERROR(MAX(0,$Q38-IF($M38="",0,$M38)),""))</f>
        <v/>
      </c>
      <c r="S38" s="23">
        <f>IF(OR($A38="",$E38="",$R38=""),"",IFERROR(MAX(0,IF($R38=0,IF($L38&lt;&gt;"",$L38,Assumptions!$B$4),Assumptions!$B$4)-$E38),""))</f>
        <v/>
      </c>
      <c r="T38" s="24">
        <f>IF($A38="","",IF(OR($B38="",$C38=""),"Check tenancy",IF($D38="","Check payment date",IF($E38="","Check return date",IF($E38&lt;$D38,"Check date order",IF($E38&gt;Assumptions!$B$4,"Check future return date",IF(OR($H38="",$H38&lt;=0),"Check amount",IF(AND($L38&lt;&gt;"",$L38&lt;$E38),"Check replacement date",IF(AND($L38&lt;&gt;"",$L38&gt;Assumptions!$B$4),"Check replacement date",IF($M38&gt;$Q38,"Check replacement amount",IF(AND($M38&gt;0,$L38=""),"Check replacement date",IF(AND($K38="Received in full",OR($L38="",$M38&lt;$Q38)),"Check replacement",IF($R38=0,"Closed",IF($O38="Complete","Check follow-up status",IF($N38="","Set follow-up date",IF(AND($N38&lt;Assumptions!$B$4,$O38&lt;&gt;"Complete"),"Follow-up overdue",IF($I38&gt;Assumptions!$B$3,"Charge review",IF($S38&gt;Assumptions!$B$5,"Age review","Review"))))))))))))))))))</f>
        <v/>
      </c>
    </row>
    <row r="39" ht="31" customHeight="1">
      <c r="A39" s="19" t="n"/>
      <c r="B39" s="19" t="n"/>
      <c r="C39" s="19" t="n"/>
      <c r="D39" s="20" t="n"/>
      <c r="E39" s="20" t="n"/>
      <c r="F39" s="19" t="n"/>
      <c r="G39" s="19" t="n"/>
      <c r="H39" s="39" t="n"/>
      <c r="I39" s="39" t="n"/>
      <c r="J39" s="19" t="n"/>
      <c r="K39" s="19" t="n"/>
      <c r="L39" s="20" t="n"/>
      <c r="M39" s="39" t="n"/>
      <c r="N39" s="20" t="n"/>
      <c r="O39" s="19" t="n"/>
      <c r="P39" s="19" t="n"/>
      <c r="Q39" s="41">
        <f>IF(OR($A39="",$H39=""),"",IFERROR($H39+IF($I39="",0,$I39),""))</f>
        <v/>
      </c>
      <c r="R39" s="41">
        <f>IF($Q39="","",IFERROR(MAX(0,$Q39-IF($M39="",0,$M39)),""))</f>
        <v/>
      </c>
      <c r="S39" s="26">
        <f>IF(OR($A39="",$E39="",$R39=""),"",IFERROR(MAX(0,IF($R39=0,IF($L39&lt;&gt;"",$L39,Assumptions!$B$4),Assumptions!$B$4)-$E39),""))</f>
        <v/>
      </c>
      <c r="T39" s="6">
        <f>IF($A39="","",IF(OR($B39="",$C39=""),"Check tenancy",IF($D39="","Check payment date",IF($E39="","Check return date",IF($E39&lt;$D39,"Check date order",IF($E39&gt;Assumptions!$B$4,"Check future return date",IF(OR($H39="",$H39&lt;=0),"Check amount",IF(AND($L39&lt;&gt;"",$L39&lt;$E39),"Check replacement date",IF(AND($L39&lt;&gt;"",$L39&gt;Assumptions!$B$4),"Check replacement date",IF($M39&gt;$Q39,"Check replacement amount",IF(AND($M39&gt;0,$L39=""),"Check replacement date",IF(AND($K39="Received in full",OR($L39="",$M39&lt;$Q39)),"Check replacement",IF($R39=0,"Closed",IF($O39="Complete","Check follow-up status",IF($N39="","Set follow-up date",IF(AND($N39&lt;Assumptions!$B$4,$O39&lt;&gt;"Complete"),"Follow-up overdue",IF($I39&gt;Assumptions!$B$3,"Charge review",IF($S39&gt;Assumptions!$B$5,"Age review","Review"))))))))))))))))))</f>
        <v/>
      </c>
    </row>
    <row r="40" ht="31" customHeight="1">
      <c r="A40" s="19" t="n"/>
      <c r="B40" s="19" t="n"/>
      <c r="C40" s="19" t="n"/>
      <c r="D40" s="20" t="n"/>
      <c r="E40" s="20" t="n"/>
      <c r="F40" s="19" t="n"/>
      <c r="G40" s="19" t="n"/>
      <c r="H40" s="39" t="n"/>
      <c r="I40" s="39" t="n"/>
      <c r="J40" s="19" t="n"/>
      <c r="K40" s="19" t="n"/>
      <c r="L40" s="20" t="n"/>
      <c r="M40" s="39" t="n"/>
      <c r="N40" s="20" t="n"/>
      <c r="O40" s="19" t="n"/>
      <c r="P40" s="19" t="n"/>
      <c r="Q40" s="40">
        <f>IF(OR($A40="",$H40=""),"",IFERROR($H40+IF($I40="",0,$I40),""))</f>
        <v/>
      </c>
      <c r="R40" s="40">
        <f>IF($Q40="","",IFERROR(MAX(0,$Q40-IF($M40="",0,$M40)),""))</f>
        <v/>
      </c>
      <c r="S40" s="23">
        <f>IF(OR($A40="",$E40="",$R40=""),"",IFERROR(MAX(0,IF($R40=0,IF($L40&lt;&gt;"",$L40,Assumptions!$B$4),Assumptions!$B$4)-$E40),""))</f>
        <v/>
      </c>
      <c r="T40" s="24">
        <f>IF($A40="","",IF(OR($B40="",$C40=""),"Check tenancy",IF($D40="","Check payment date",IF($E40="","Check return date",IF($E40&lt;$D40,"Check date order",IF($E40&gt;Assumptions!$B$4,"Check future return date",IF(OR($H40="",$H40&lt;=0),"Check amount",IF(AND($L40&lt;&gt;"",$L40&lt;$E40),"Check replacement date",IF(AND($L40&lt;&gt;"",$L40&gt;Assumptions!$B$4),"Check replacement date",IF($M40&gt;$Q40,"Check replacement amount",IF(AND($M40&gt;0,$L40=""),"Check replacement date",IF(AND($K40="Received in full",OR($L40="",$M40&lt;$Q40)),"Check replacement",IF($R40=0,"Closed",IF($O40="Complete","Check follow-up status",IF($N40="","Set follow-up date",IF(AND($N40&lt;Assumptions!$B$4,$O40&lt;&gt;"Complete"),"Follow-up overdue",IF($I40&gt;Assumptions!$B$3,"Charge review",IF($S40&gt;Assumptions!$B$5,"Age review","Review"))))))))))))))))))</f>
        <v/>
      </c>
    </row>
    <row r="41" ht="31" customHeight="1">
      <c r="A41" s="19" t="n"/>
      <c r="B41" s="19" t="n"/>
      <c r="C41" s="19" t="n"/>
      <c r="D41" s="20" t="n"/>
      <c r="E41" s="20" t="n"/>
      <c r="F41" s="19" t="n"/>
      <c r="G41" s="19" t="n"/>
      <c r="H41" s="39" t="n"/>
      <c r="I41" s="39" t="n"/>
      <c r="J41" s="19" t="n"/>
      <c r="K41" s="19" t="n"/>
      <c r="L41" s="20" t="n"/>
      <c r="M41" s="39" t="n"/>
      <c r="N41" s="20" t="n"/>
      <c r="O41" s="19" t="n"/>
      <c r="P41" s="19" t="n"/>
      <c r="Q41" s="41">
        <f>IF(OR($A41="",$H41=""),"",IFERROR($H41+IF($I41="",0,$I41),""))</f>
        <v/>
      </c>
      <c r="R41" s="41">
        <f>IF($Q41="","",IFERROR(MAX(0,$Q41-IF($M41="",0,$M41)),""))</f>
        <v/>
      </c>
      <c r="S41" s="26">
        <f>IF(OR($A41="",$E41="",$R41=""),"",IFERROR(MAX(0,IF($R41=0,IF($L41&lt;&gt;"",$L41,Assumptions!$B$4),Assumptions!$B$4)-$E41),""))</f>
        <v/>
      </c>
      <c r="T41" s="6">
        <f>IF($A41="","",IF(OR($B41="",$C41=""),"Check tenancy",IF($D41="","Check payment date",IF($E41="","Check return date",IF($E41&lt;$D41,"Check date order",IF($E41&gt;Assumptions!$B$4,"Check future return date",IF(OR($H41="",$H41&lt;=0),"Check amount",IF(AND($L41&lt;&gt;"",$L41&lt;$E41),"Check replacement date",IF(AND($L41&lt;&gt;"",$L41&gt;Assumptions!$B$4),"Check replacement date",IF($M41&gt;$Q41,"Check replacement amount",IF(AND($M41&gt;0,$L41=""),"Check replacement date",IF(AND($K41="Received in full",OR($L41="",$M41&lt;$Q41)),"Check replacement",IF($R41=0,"Closed",IF($O41="Complete","Check follow-up status",IF($N41="","Set follow-up date",IF(AND($N41&lt;Assumptions!$B$4,$O41&lt;&gt;"Complete"),"Follow-up overdue",IF($I41&gt;Assumptions!$B$3,"Charge review",IF($S41&gt;Assumptions!$B$5,"Age review","Review"))))))))))))))))))</f>
        <v/>
      </c>
    </row>
    <row r="42" ht="31" customHeight="1">
      <c r="A42" s="19" t="n"/>
      <c r="B42" s="19" t="n"/>
      <c r="C42" s="19" t="n"/>
      <c r="D42" s="20" t="n"/>
      <c r="E42" s="20" t="n"/>
      <c r="F42" s="19" t="n"/>
      <c r="G42" s="19" t="n"/>
      <c r="H42" s="39" t="n"/>
      <c r="I42" s="39" t="n"/>
      <c r="J42" s="19" t="n"/>
      <c r="K42" s="19" t="n"/>
      <c r="L42" s="20" t="n"/>
      <c r="M42" s="39" t="n"/>
      <c r="N42" s="20" t="n"/>
      <c r="O42" s="19" t="n"/>
      <c r="P42" s="19" t="n"/>
      <c r="Q42" s="40">
        <f>IF(OR($A42="",$H42=""),"",IFERROR($H42+IF($I42="",0,$I42),""))</f>
        <v/>
      </c>
      <c r="R42" s="40">
        <f>IF($Q42="","",IFERROR(MAX(0,$Q42-IF($M42="",0,$M42)),""))</f>
        <v/>
      </c>
      <c r="S42" s="23">
        <f>IF(OR($A42="",$E42="",$R42=""),"",IFERROR(MAX(0,IF($R42=0,IF($L42&lt;&gt;"",$L42,Assumptions!$B$4),Assumptions!$B$4)-$E42),""))</f>
        <v/>
      </c>
      <c r="T42" s="24">
        <f>IF($A42="","",IF(OR($B42="",$C42=""),"Check tenancy",IF($D42="","Check payment date",IF($E42="","Check return date",IF($E42&lt;$D42,"Check date order",IF($E42&gt;Assumptions!$B$4,"Check future return date",IF(OR($H42="",$H42&lt;=0),"Check amount",IF(AND($L42&lt;&gt;"",$L42&lt;$E42),"Check replacement date",IF(AND($L42&lt;&gt;"",$L42&gt;Assumptions!$B$4),"Check replacement date",IF($M42&gt;$Q42,"Check replacement amount",IF(AND($M42&gt;0,$L42=""),"Check replacement date",IF(AND($K42="Received in full",OR($L42="",$M42&lt;$Q42)),"Check replacement",IF($R42=0,"Closed",IF($O42="Complete","Check follow-up status",IF($N42="","Set follow-up date",IF(AND($N42&lt;Assumptions!$B$4,$O42&lt;&gt;"Complete"),"Follow-up overdue",IF($I42&gt;Assumptions!$B$3,"Charge review",IF($S42&gt;Assumptions!$B$5,"Age review","Review"))))))))))))))))))</f>
        <v/>
      </c>
    </row>
    <row r="43" ht="31" customHeight="1">
      <c r="A43" s="19" t="n"/>
      <c r="B43" s="19" t="n"/>
      <c r="C43" s="19" t="n"/>
      <c r="D43" s="20" t="n"/>
      <c r="E43" s="20" t="n"/>
      <c r="F43" s="19" t="n"/>
      <c r="G43" s="19" t="n"/>
      <c r="H43" s="39" t="n"/>
      <c r="I43" s="39" t="n"/>
      <c r="J43" s="19" t="n"/>
      <c r="K43" s="19" t="n"/>
      <c r="L43" s="20" t="n"/>
      <c r="M43" s="39" t="n"/>
      <c r="N43" s="20" t="n"/>
      <c r="O43" s="19" t="n"/>
      <c r="P43" s="19" t="n"/>
      <c r="Q43" s="41">
        <f>IF(OR($A43="",$H43=""),"",IFERROR($H43+IF($I43="",0,$I43),""))</f>
        <v/>
      </c>
      <c r="R43" s="41">
        <f>IF($Q43="","",IFERROR(MAX(0,$Q43-IF($M43="",0,$M43)),""))</f>
        <v/>
      </c>
      <c r="S43" s="26">
        <f>IF(OR($A43="",$E43="",$R43=""),"",IFERROR(MAX(0,IF($R43=0,IF($L43&lt;&gt;"",$L43,Assumptions!$B$4),Assumptions!$B$4)-$E43),""))</f>
        <v/>
      </c>
      <c r="T43" s="6">
        <f>IF($A43="","",IF(OR($B43="",$C43=""),"Check tenancy",IF($D43="","Check payment date",IF($E43="","Check return date",IF($E43&lt;$D43,"Check date order",IF($E43&gt;Assumptions!$B$4,"Check future return date",IF(OR($H43="",$H43&lt;=0),"Check amount",IF(AND($L43&lt;&gt;"",$L43&lt;$E43),"Check replacement date",IF(AND($L43&lt;&gt;"",$L43&gt;Assumptions!$B$4),"Check replacement date",IF($M43&gt;$Q43,"Check replacement amount",IF(AND($M43&gt;0,$L43=""),"Check replacement date",IF(AND($K43="Received in full",OR($L43="",$M43&lt;$Q43)),"Check replacement",IF($R43=0,"Closed",IF($O43="Complete","Check follow-up status",IF($N43="","Set follow-up date",IF(AND($N43&lt;Assumptions!$B$4,$O43&lt;&gt;"Complete"),"Follow-up overdue",IF($I43&gt;Assumptions!$B$3,"Charge review",IF($S43&gt;Assumptions!$B$5,"Age review","Review"))))))))))))))))))</f>
        <v/>
      </c>
    </row>
    <row r="44" ht="31" customHeight="1">
      <c r="A44" s="19" t="n"/>
      <c r="B44" s="19" t="n"/>
      <c r="C44" s="19" t="n"/>
      <c r="D44" s="20" t="n"/>
      <c r="E44" s="20" t="n"/>
      <c r="F44" s="19" t="n"/>
      <c r="G44" s="19" t="n"/>
      <c r="H44" s="39" t="n"/>
      <c r="I44" s="39" t="n"/>
      <c r="J44" s="19" t="n"/>
      <c r="K44" s="19" t="n"/>
      <c r="L44" s="20" t="n"/>
      <c r="M44" s="39" t="n"/>
      <c r="N44" s="20" t="n"/>
      <c r="O44" s="19" t="n"/>
      <c r="P44" s="19" t="n"/>
      <c r="Q44" s="40">
        <f>IF(OR($A44="",$H44=""),"",IFERROR($H44+IF($I44="",0,$I44),""))</f>
        <v/>
      </c>
      <c r="R44" s="40">
        <f>IF($Q44="","",IFERROR(MAX(0,$Q44-IF($M44="",0,$M44)),""))</f>
        <v/>
      </c>
      <c r="S44" s="23">
        <f>IF(OR($A44="",$E44="",$R44=""),"",IFERROR(MAX(0,IF($R44=0,IF($L44&lt;&gt;"",$L44,Assumptions!$B$4),Assumptions!$B$4)-$E44),""))</f>
        <v/>
      </c>
      <c r="T44" s="24">
        <f>IF($A44="","",IF(OR($B44="",$C44=""),"Check tenancy",IF($D44="","Check payment date",IF($E44="","Check return date",IF($E44&lt;$D44,"Check date order",IF($E44&gt;Assumptions!$B$4,"Check future return date",IF(OR($H44="",$H44&lt;=0),"Check amount",IF(AND($L44&lt;&gt;"",$L44&lt;$E44),"Check replacement date",IF(AND($L44&lt;&gt;"",$L44&gt;Assumptions!$B$4),"Check replacement date",IF($M44&gt;$Q44,"Check replacement amount",IF(AND($M44&gt;0,$L44=""),"Check replacement date",IF(AND($K44="Received in full",OR($L44="",$M44&lt;$Q44)),"Check replacement",IF($R44=0,"Closed",IF($O44="Complete","Check follow-up status",IF($N44="","Set follow-up date",IF(AND($N44&lt;Assumptions!$B$4,$O44&lt;&gt;"Complete"),"Follow-up overdue",IF($I44&gt;Assumptions!$B$3,"Charge review",IF($S44&gt;Assumptions!$B$5,"Age review","Review"))))))))))))))))))</f>
        <v/>
      </c>
    </row>
    <row r="45" ht="31" customHeight="1">
      <c r="A45" s="19" t="n"/>
      <c r="B45" s="19" t="n"/>
      <c r="C45" s="19" t="n"/>
      <c r="D45" s="20" t="n"/>
      <c r="E45" s="20" t="n"/>
      <c r="F45" s="19" t="n"/>
      <c r="G45" s="19" t="n"/>
      <c r="H45" s="39" t="n"/>
      <c r="I45" s="39" t="n"/>
      <c r="J45" s="19" t="n"/>
      <c r="K45" s="19" t="n"/>
      <c r="L45" s="20" t="n"/>
      <c r="M45" s="39" t="n"/>
      <c r="N45" s="20" t="n"/>
      <c r="O45" s="19" t="n"/>
      <c r="P45" s="19" t="n"/>
      <c r="Q45" s="41">
        <f>IF(OR($A45="",$H45=""),"",IFERROR($H45+IF($I45="",0,$I45),""))</f>
        <v/>
      </c>
      <c r="R45" s="41">
        <f>IF($Q45="","",IFERROR(MAX(0,$Q45-IF($M45="",0,$M45)),""))</f>
        <v/>
      </c>
      <c r="S45" s="26">
        <f>IF(OR($A45="",$E45="",$R45=""),"",IFERROR(MAX(0,IF($R45=0,IF($L45&lt;&gt;"",$L45,Assumptions!$B$4),Assumptions!$B$4)-$E45),""))</f>
        <v/>
      </c>
      <c r="T45" s="6">
        <f>IF($A45="","",IF(OR($B45="",$C45=""),"Check tenancy",IF($D45="","Check payment date",IF($E45="","Check return date",IF($E45&lt;$D45,"Check date order",IF($E45&gt;Assumptions!$B$4,"Check future return date",IF(OR($H45="",$H45&lt;=0),"Check amount",IF(AND($L45&lt;&gt;"",$L45&lt;$E45),"Check replacement date",IF(AND($L45&lt;&gt;"",$L45&gt;Assumptions!$B$4),"Check replacement date",IF($M45&gt;$Q45,"Check replacement amount",IF(AND($M45&gt;0,$L45=""),"Check replacement date",IF(AND($K45="Received in full",OR($L45="",$M45&lt;$Q45)),"Check replacement",IF($R45=0,"Closed",IF($O45="Complete","Check follow-up status",IF($N45="","Set follow-up date",IF(AND($N45&lt;Assumptions!$B$4,$O45&lt;&gt;"Complete"),"Follow-up overdue",IF($I45&gt;Assumptions!$B$3,"Charge review",IF($S45&gt;Assumptions!$B$5,"Age review","Review"))))))))))))))))))</f>
        <v/>
      </c>
    </row>
    <row r="46" ht="31" customHeight="1">
      <c r="A46" s="19" t="n"/>
      <c r="B46" s="19" t="n"/>
      <c r="C46" s="19" t="n"/>
      <c r="D46" s="20" t="n"/>
      <c r="E46" s="20" t="n"/>
      <c r="F46" s="19" t="n"/>
      <c r="G46" s="19" t="n"/>
      <c r="H46" s="39" t="n"/>
      <c r="I46" s="39" t="n"/>
      <c r="J46" s="19" t="n"/>
      <c r="K46" s="19" t="n"/>
      <c r="L46" s="20" t="n"/>
      <c r="M46" s="39" t="n"/>
      <c r="N46" s="20" t="n"/>
      <c r="O46" s="19" t="n"/>
      <c r="P46" s="19" t="n"/>
      <c r="Q46" s="40">
        <f>IF(OR($A46="",$H46=""),"",IFERROR($H46+IF($I46="",0,$I46),""))</f>
        <v/>
      </c>
      <c r="R46" s="40">
        <f>IF($Q46="","",IFERROR(MAX(0,$Q46-IF($M46="",0,$M46)),""))</f>
        <v/>
      </c>
      <c r="S46" s="23">
        <f>IF(OR($A46="",$E46="",$R46=""),"",IFERROR(MAX(0,IF($R46=0,IF($L46&lt;&gt;"",$L46,Assumptions!$B$4),Assumptions!$B$4)-$E46),""))</f>
        <v/>
      </c>
      <c r="T46" s="24">
        <f>IF($A46="","",IF(OR($B46="",$C46=""),"Check tenancy",IF($D46="","Check payment date",IF($E46="","Check return date",IF($E46&lt;$D46,"Check date order",IF($E46&gt;Assumptions!$B$4,"Check future return date",IF(OR($H46="",$H46&lt;=0),"Check amount",IF(AND($L46&lt;&gt;"",$L46&lt;$E46),"Check replacement date",IF(AND($L46&lt;&gt;"",$L46&gt;Assumptions!$B$4),"Check replacement date",IF($M46&gt;$Q46,"Check replacement amount",IF(AND($M46&gt;0,$L46=""),"Check replacement date",IF(AND($K46="Received in full",OR($L46="",$M46&lt;$Q46)),"Check replacement",IF($R46=0,"Closed",IF($O46="Complete","Check follow-up status",IF($N46="","Set follow-up date",IF(AND($N46&lt;Assumptions!$B$4,$O46&lt;&gt;"Complete"),"Follow-up overdue",IF($I46&gt;Assumptions!$B$3,"Charge review",IF($S46&gt;Assumptions!$B$5,"Age review","Review"))))))))))))))))))</f>
        <v/>
      </c>
    </row>
    <row r="47" ht="31" customHeight="1">
      <c r="A47" s="19" t="n"/>
      <c r="B47" s="19" t="n"/>
      <c r="C47" s="19" t="n"/>
      <c r="D47" s="20" t="n"/>
      <c r="E47" s="20" t="n"/>
      <c r="F47" s="19" t="n"/>
      <c r="G47" s="19" t="n"/>
      <c r="H47" s="39" t="n"/>
      <c r="I47" s="39" t="n"/>
      <c r="J47" s="19" t="n"/>
      <c r="K47" s="19" t="n"/>
      <c r="L47" s="20" t="n"/>
      <c r="M47" s="39" t="n"/>
      <c r="N47" s="20" t="n"/>
      <c r="O47" s="19" t="n"/>
      <c r="P47" s="19" t="n"/>
      <c r="Q47" s="41">
        <f>IF(OR($A47="",$H47=""),"",IFERROR($H47+IF($I47="",0,$I47),""))</f>
        <v/>
      </c>
      <c r="R47" s="41">
        <f>IF($Q47="","",IFERROR(MAX(0,$Q47-IF($M47="",0,$M47)),""))</f>
        <v/>
      </c>
      <c r="S47" s="26">
        <f>IF(OR($A47="",$E47="",$R47=""),"",IFERROR(MAX(0,IF($R47=0,IF($L47&lt;&gt;"",$L47,Assumptions!$B$4),Assumptions!$B$4)-$E47),""))</f>
        <v/>
      </c>
      <c r="T47" s="6">
        <f>IF($A47="","",IF(OR($B47="",$C47=""),"Check tenancy",IF($D47="","Check payment date",IF($E47="","Check return date",IF($E47&lt;$D47,"Check date order",IF($E47&gt;Assumptions!$B$4,"Check future return date",IF(OR($H47="",$H47&lt;=0),"Check amount",IF(AND($L47&lt;&gt;"",$L47&lt;$E47),"Check replacement date",IF(AND($L47&lt;&gt;"",$L47&gt;Assumptions!$B$4),"Check replacement date",IF($M47&gt;$Q47,"Check replacement amount",IF(AND($M47&gt;0,$L47=""),"Check replacement date",IF(AND($K47="Received in full",OR($L47="",$M47&lt;$Q47)),"Check replacement",IF($R47=0,"Closed",IF($O47="Complete","Check follow-up status",IF($N47="","Set follow-up date",IF(AND($N47&lt;Assumptions!$B$4,$O47&lt;&gt;"Complete"),"Follow-up overdue",IF($I47&gt;Assumptions!$B$3,"Charge review",IF($S47&gt;Assumptions!$B$5,"Age review","Review"))))))))))))))))))</f>
        <v/>
      </c>
    </row>
    <row r="48" ht="31" customHeight="1">
      <c r="A48" s="19" t="n"/>
      <c r="B48" s="19" t="n"/>
      <c r="C48" s="19" t="n"/>
      <c r="D48" s="20" t="n"/>
      <c r="E48" s="20" t="n"/>
      <c r="F48" s="19" t="n"/>
      <c r="G48" s="19" t="n"/>
      <c r="H48" s="39" t="n"/>
      <c r="I48" s="39" t="n"/>
      <c r="J48" s="19" t="n"/>
      <c r="K48" s="19" t="n"/>
      <c r="L48" s="20" t="n"/>
      <c r="M48" s="39" t="n"/>
      <c r="N48" s="20" t="n"/>
      <c r="O48" s="19" t="n"/>
      <c r="P48" s="19" t="n"/>
      <c r="Q48" s="40">
        <f>IF(OR($A48="",$H48=""),"",IFERROR($H48+IF($I48="",0,$I48),""))</f>
        <v/>
      </c>
      <c r="R48" s="40">
        <f>IF($Q48="","",IFERROR(MAX(0,$Q48-IF($M48="",0,$M48)),""))</f>
        <v/>
      </c>
      <c r="S48" s="23">
        <f>IF(OR($A48="",$E48="",$R48=""),"",IFERROR(MAX(0,IF($R48=0,IF($L48&lt;&gt;"",$L48,Assumptions!$B$4),Assumptions!$B$4)-$E48),""))</f>
        <v/>
      </c>
      <c r="T48" s="24">
        <f>IF($A48="","",IF(OR($B48="",$C48=""),"Check tenancy",IF($D48="","Check payment date",IF($E48="","Check return date",IF($E48&lt;$D48,"Check date order",IF($E48&gt;Assumptions!$B$4,"Check future return date",IF(OR($H48="",$H48&lt;=0),"Check amount",IF(AND($L48&lt;&gt;"",$L48&lt;$E48),"Check replacement date",IF(AND($L48&lt;&gt;"",$L48&gt;Assumptions!$B$4),"Check replacement date",IF($M48&gt;$Q48,"Check replacement amount",IF(AND($M48&gt;0,$L48=""),"Check replacement date",IF(AND($K48="Received in full",OR($L48="",$M48&lt;$Q48)),"Check replacement",IF($R48=0,"Closed",IF($O48="Complete","Check follow-up status",IF($N48="","Set follow-up date",IF(AND($N48&lt;Assumptions!$B$4,$O48&lt;&gt;"Complete"),"Follow-up overdue",IF($I48&gt;Assumptions!$B$3,"Charge review",IF($S48&gt;Assumptions!$B$5,"Age review","Review"))))))))))))))))))</f>
        <v/>
      </c>
    </row>
    <row r="49" ht="31" customHeight="1">
      <c r="A49" s="19" t="n"/>
      <c r="B49" s="19" t="n"/>
      <c r="C49" s="19" t="n"/>
      <c r="D49" s="20" t="n"/>
      <c r="E49" s="20" t="n"/>
      <c r="F49" s="19" t="n"/>
      <c r="G49" s="19" t="n"/>
      <c r="H49" s="39" t="n"/>
      <c r="I49" s="39" t="n"/>
      <c r="J49" s="19" t="n"/>
      <c r="K49" s="19" t="n"/>
      <c r="L49" s="20" t="n"/>
      <c r="M49" s="39" t="n"/>
      <c r="N49" s="20" t="n"/>
      <c r="O49" s="19" t="n"/>
      <c r="P49" s="19" t="n"/>
      <c r="Q49" s="41">
        <f>IF(OR($A49="",$H49=""),"",IFERROR($H49+IF($I49="",0,$I49),""))</f>
        <v/>
      </c>
      <c r="R49" s="41">
        <f>IF($Q49="","",IFERROR(MAX(0,$Q49-IF($M49="",0,$M49)),""))</f>
        <v/>
      </c>
      <c r="S49" s="26">
        <f>IF(OR($A49="",$E49="",$R49=""),"",IFERROR(MAX(0,IF($R49=0,IF($L49&lt;&gt;"",$L49,Assumptions!$B$4),Assumptions!$B$4)-$E49),""))</f>
        <v/>
      </c>
      <c r="T49" s="6">
        <f>IF($A49="","",IF(OR($B49="",$C49=""),"Check tenancy",IF($D49="","Check payment date",IF($E49="","Check return date",IF($E49&lt;$D49,"Check date order",IF($E49&gt;Assumptions!$B$4,"Check future return date",IF(OR($H49="",$H49&lt;=0),"Check amount",IF(AND($L49&lt;&gt;"",$L49&lt;$E49),"Check replacement date",IF(AND($L49&lt;&gt;"",$L49&gt;Assumptions!$B$4),"Check replacement date",IF($M49&gt;$Q49,"Check replacement amount",IF(AND($M49&gt;0,$L49=""),"Check replacement date",IF(AND($K49="Received in full",OR($L49="",$M49&lt;$Q49)),"Check replacement",IF($R49=0,"Closed",IF($O49="Complete","Check follow-up status",IF($N49="","Set follow-up date",IF(AND($N49&lt;Assumptions!$B$4,$O49&lt;&gt;"Complete"),"Follow-up overdue",IF($I49&gt;Assumptions!$B$3,"Charge review",IF($S49&gt;Assumptions!$B$5,"Age review","Review"))))))))))))))))))</f>
        <v/>
      </c>
    </row>
    <row r="50" ht="31" customHeight="1">
      <c r="A50" s="19" t="n"/>
      <c r="B50" s="19" t="n"/>
      <c r="C50" s="19" t="n"/>
      <c r="D50" s="20" t="n"/>
      <c r="E50" s="20" t="n"/>
      <c r="F50" s="19" t="n"/>
      <c r="G50" s="19" t="n"/>
      <c r="H50" s="39" t="n"/>
      <c r="I50" s="39" t="n"/>
      <c r="J50" s="19" t="n"/>
      <c r="K50" s="19" t="n"/>
      <c r="L50" s="20" t="n"/>
      <c r="M50" s="39" t="n"/>
      <c r="N50" s="20" t="n"/>
      <c r="O50" s="19" t="n"/>
      <c r="P50" s="19" t="n"/>
      <c r="Q50" s="40">
        <f>IF(OR($A50="",$H50=""),"",IFERROR($H50+IF($I50="",0,$I50),""))</f>
        <v/>
      </c>
      <c r="R50" s="40">
        <f>IF($Q50="","",IFERROR(MAX(0,$Q50-IF($M50="",0,$M50)),""))</f>
        <v/>
      </c>
      <c r="S50" s="23">
        <f>IF(OR($A50="",$E50="",$R50=""),"",IFERROR(MAX(0,IF($R50=0,IF($L50&lt;&gt;"",$L50,Assumptions!$B$4),Assumptions!$B$4)-$E50),""))</f>
        <v/>
      </c>
      <c r="T50" s="24">
        <f>IF($A50="","",IF(OR($B50="",$C50=""),"Check tenancy",IF($D50="","Check payment date",IF($E50="","Check return date",IF($E50&lt;$D50,"Check date order",IF($E50&gt;Assumptions!$B$4,"Check future return date",IF(OR($H50="",$H50&lt;=0),"Check amount",IF(AND($L50&lt;&gt;"",$L50&lt;$E50),"Check replacement date",IF(AND($L50&lt;&gt;"",$L50&gt;Assumptions!$B$4),"Check replacement date",IF($M50&gt;$Q50,"Check replacement amount",IF(AND($M50&gt;0,$L50=""),"Check replacement date",IF(AND($K50="Received in full",OR($L50="",$M50&lt;$Q50)),"Check replacement",IF($R50=0,"Closed",IF($O50="Complete","Check follow-up status",IF($N50="","Set follow-up date",IF(AND($N50&lt;Assumptions!$B$4,$O50&lt;&gt;"Complete"),"Follow-up overdue",IF($I50&gt;Assumptions!$B$3,"Charge review",IF($S50&gt;Assumptions!$B$5,"Age review","Review"))))))))))))))))))</f>
        <v/>
      </c>
    </row>
    <row r="51" ht="31" customHeight="1">
      <c r="A51" s="19" t="n"/>
      <c r="B51" s="19" t="n"/>
      <c r="C51" s="19" t="n"/>
      <c r="D51" s="20" t="n"/>
      <c r="E51" s="20" t="n"/>
      <c r="F51" s="19" t="n"/>
      <c r="G51" s="19" t="n"/>
      <c r="H51" s="39" t="n"/>
      <c r="I51" s="39" t="n"/>
      <c r="J51" s="19" t="n"/>
      <c r="K51" s="19" t="n"/>
      <c r="L51" s="20" t="n"/>
      <c r="M51" s="39" t="n"/>
      <c r="N51" s="20" t="n"/>
      <c r="O51" s="19" t="n"/>
      <c r="P51" s="19" t="n"/>
      <c r="Q51" s="41">
        <f>IF(OR($A51="",$H51=""),"",IFERROR($H51+IF($I51="",0,$I51),""))</f>
        <v/>
      </c>
      <c r="R51" s="41">
        <f>IF($Q51="","",IFERROR(MAX(0,$Q51-IF($M51="",0,$M51)),""))</f>
        <v/>
      </c>
      <c r="S51" s="26">
        <f>IF(OR($A51="",$E51="",$R51=""),"",IFERROR(MAX(0,IF($R51=0,IF($L51&lt;&gt;"",$L51,Assumptions!$B$4),Assumptions!$B$4)-$E51),""))</f>
        <v/>
      </c>
      <c r="T51" s="6">
        <f>IF($A51="","",IF(OR($B51="",$C51=""),"Check tenancy",IF($D51="","Check payment date",IF($E51="","Check return date",IF($E51&lt;$D51,"Check date order",IF($E51&gt;Assumptions!$B$4,"Check future return date",IF(OR($H51="",$H51&lt;=0),"Check amount",IF(AND($L51&lt;&gt;"",$L51&lt;$E51),"Check replacement date",IF(AND($L51&lt;&gt;"",$L51&gt;Assumptions!$B$4),"Check replacement date",IF($M51&gt;$Q51,"Check replacement amount",IF(AND($M51&gt;0,$L51=""),"Check replacement date",IF(AND($K51="Received in full",OR($L51="",$M51&lt;$Q51)),"Check replacement",IF($R51=0,"Closed",IF($O51="Complete","Check follow-up status",IF($N51="","Set follow-up date",IF(AND($N51&lt;Assumptions!$B$4,$O51&lt;&gt;"Complete"),"Follow-up overdue",IF($I51&gt;Assumptions!$B$3,"Charge review",IF($S51&gt;Assumptions!$B$5,"Age review","Review"))))))))))))))))))</f>
        <v/>
      </c>
    </row>
    <row r="52" ht="31" customHeight="1">
      <c r="A52" s="19" t="n"/>
      <c r="B52" s="19" t="n"/>
      <c r="C52" s="19" t="n"/>
      <c r="D52" s="20" t="n"/>
      <c r="E52" s="20" t="n"/>
      <c r="F52" s="19" t="n"/>
      <c r="G52" s="19" t="n"/>
      <c r="H52" s="39" t="n"/>
      <c r="I52" s="39" t="n"/>
      <c r="J52" s="19" t="n"/>
      <c r="K52" s="19" t="n"/>
      <c r="L52" s="20" t="n"/>
      <c r="M52" s="39" t="n"/>
      <c r="N52" s="20" t="n"/>
      <c r="O52" s="19" t="n"/>
      <c r="P52" s="19" t="n"/>
      <c r="Q52" s="40">
        <f>IF(OR($A52="",$H52=""),"",IFERROR($H52+IF($I52="",0,$I52),""))</f>
        <v/>
      </c>
      <c r="R52" s="40">
        <f>IF($Q52="","",IFERROR(MAX(0,$Q52-IF($M52="",0,$M52)),""))</f>
        <v/>
      </c>
      <c r="S52" s="23">
        <f>IF(OR($A52="",$E52="",$R52=""),"",IFERROR(MAX(0,IF($R52=0,IF($L52&lt;&gt;"",$L52,Assumptions!$B$4),Assumptions!$B$4)-$E52),""))</f>
        <v/>
      </c>
      <c r="T52" s="24">
        <f>IF($A52="","",IF(OR($B52="",$C52=""),"Check tenancy",IF($D52="","Check payment date",IF($E52="","Check return date",IF($E52&lt;$D52,"Check date order",IF($E52&gt;Assumptions!$B$4,"Check future return date",IF(OR($H52="",$H52&lt;=0),"Check amount",IF(AND($L52&lt;&gt;"",$L52&lt;$E52),"Check replacement date",IF(AND($L52&lt;&gt;"",$L52&gt;Assumptions!$B$4),"Check replacement date",IF($M52&gt;$Q52,"Check replacement amount",IF(AND($M52&gt;0,$L52=""),"Check replacement date",IF(AND($K52="Received in full",OR($L52="",$M52&lt;$Q52)),"Check replacement",IF($R52=0,"Closed",IF($O52="Complete","Check follow-up status",IF($N52="","Set follow-up date",IF(AND($N52&lt;Assumptions!$B$4,$O52&lt;&gt;"Complete"),"Follow-up overdue",IF($I52&gt;Assumptions!$B$3,"Charge review",IF($S52&gt;Assumptions!$B$5,"Age review","Review"))))))))))))))))))</f>
        <v/>
      </c>
    </row>
    <row r="53" ht="31" customHeight="1">
      <c r="A53" s="19" t="n"/>
      <c r="B53" s="19" t="n"/>
      <c r="C53" s="19" t="n"/>
      <c r="D53" s="20" t="n"/>
      <c r="E53" s="20" t="n"/>
      <c r="F53" s="19" t="n"/>
      <c r="G53" s="19" t="n"/>
      <c r="H53" s="39" t="n"/>
      <c r="I53" s="39" t="n"/>
      <c r="J53" s="19" t="n"/>
      <c r="K53" s="19" t="n"/>
      <c r="L53" s="20" t="n"/>
      <c r="M53" s="39" t="n"/>
      <c r="N53" s="20" t="n"/>
      <c r="O53" s="19" t="n"/>
      <c r="P53" s="19" t="n"/>
      <c r="Q53" s="41">
        <f>IF(OR($A53="",$H53=""),"",IFERROR($H53+IF($I53="",0,$I53),""))</f>
        <v/>
      </c>
      <c r="R53" s="41">
        <f>IF($Q53="","",IFERROR(MAX(0,$Q53-IF($M53="",0,$M53)),""))</f>
        <v/>
      </c>
      <c r="S53" s="26">
        <f>IF(OR($A53="",$E53="",$R53=""),"",IFERROR(MAX(0,IF($R53=0,IF($L53&lt;&gt;"",$L53,Assumptions!$B$4),Assumptions!$B$4)-$E53),""))</f>
        <v/>
      </c>
      <c r="T53" s="6">
        <f>IF($A53="","",IF(OR($B53="",$C53=""),"Check tenancy",IF($D53="","Check payment date",IF($E53="","Check return date",IF($E53&lt;$D53,"Check date order",IF($E53&gt;Assumptions!$B$4,"Check future return date",IF(OR($H53="",$H53&lt;=0),"Check amount",IF(AND($L53&lt;&gt;"",$L53&lt;$E53),"Check replacement date",IF(AND($L53&lt;&gt;"",$L53&gt;Assumptions!$B$4),"Check replacement date",IF($M53&gt;$Q53,"Check replacement amount",IF(AND($M53&gt;0,$L53=""),"Check replacement date",IF(AND($K53="Received in full",OR($L53="",$M53&lt;$Q53)),"Check replacement",IF($R53=0,"Closed",IF($O53="Complete","Check follow-up status",IF($N53="","Set follow-up date",IF(AND($N53&lt;Assumptions!$B$4,$O53&lt;&gt;"Complete"),"Follow-up overdue",IF($I53&gt;Assumptions!$B$3,"Charge review",IF($S53&gt;Assumptions!$B$5,"Age review","Review"))))))))))))))))))</f>
        <v/>
      </c>
    </row>
    <row r="54" ht="31" customHeight="1">
      <c r="A54" s="19" t="n"/>
      <c r="B54" s="19" t="n"/>
      <c r="C54" s="19" t="n"/>
      <c r="D54" s="20" t="n"/>
      <c r="E54" s="20" t="n"/>
      <c r="F54" s="19" t="n"/>
      <c r="G54" s="19" t="n"/>
      <c r="H54" s="39" t="n"/>
      <c r="I54" s="39" t="n"/>
      <c r="J54" s="19" t="n"/>
      <c r="K54" s="19" t="n"/>
      <c r="L54" s="20" t="n"/>
      <c r="M54" s="39" t="n"/>
      <c r="N54" s="20" t="n"/>
      <c r="O54" s="19" t="n"/>
      <c r="P54" s="19" t="n"/>
      <c r="Q54" s="40">
        <f>IF(OR($A54="",$H54=""),"",IFERROR($H54+IF($I54="",0,$I54),""))</f>
        <v/>
      </c>
      <c r="R54" s="40">
        <f>IF($Q54="","",IFERROR(MAX(0,$Q54-IF($M54="",0,$M54)),""))</f>
        <v/>
      </c>
      <c r="S54" s="23">
        <f>IF(OR($A54="",$E54="",$R54=""),"",IFERROR(MAX(0,IF($R54=0,IF($L54&lt;&gt;"",$L54,Assumptions!$B$4),Assumptions!$B$4)-$E54),""))</f>
        <v/>
      </c>
      <c r="T54" s="24">
        <f>IF($A54="","",IF(OR($B54="",$C54=""),"Check tenancy",IF($D54="","Check payment date",IF($E54="","Check return date",IF($E54&lt;$D54,"Check date order",IF($E54&gt;Assumptions!$B$4,"Check future return date",IF(OR($H54="",$H54&lt;=0),"Check amount",IF(AND($L54&lt;&gt;"",$L54&lt;$E54),"Check replacement date",IF(AND($L54&lt;&gt;"",$L54&gt;Assumptions!$B$4),"Check replacement date",IF($M54&gt;$Q54,"Check replacement amount",IF(AND($M54&gt;0,$L54=""),"Check replacement date",IF(AND($K54="Received in full",OR($L54="",$M54&lt;$Q54)),"Check replacement",IF($R54=0,"Closed",IF($O54="Complete","Check follow-up status",IF($N54="","Set follow-up date",IF(AND($N54&lt;Assumptions!$B$4,$O54&lt;&gt;"Complete"),"Follow-up overdue",IF($I54&gt;Assumptions!$B$3,"Charge review",IF($S54&gt;Assumptions!$B$5,"Age review","Review"))))))))))))))))))</f>
        <v/>
      </c>
    </row>
    <row r="55" ht="31" customHeight="1">
      <c r="A55" s="19" t="n"/>
      <c r="B55" s="19" t="n"/>
      <c r="C55" s="19" t="n"/>
      <c r="D55" s="20" t="n"/>
      <c r="E55" s="20" t="n"/>
      <c r="F55" s="19" t="n"/>
      <c r="G55" s="19" t="n"/>
      <c r="H55" s="39" t="n"/>
      <c r="I55" s="39" t="n"/>
      <c r="J55" s="19" t="n"/>
      <c r="K55" s="19" t="n"/>
      <c r="L55" s="20" t="n"/>
      <c r="M55" s="39" t="n"/>
      <c r="N55" s="20" t="n"/>
      <c r="O55" s="19" t="n"/>
      <c r="P55" s="19" t="n"/>
      <c r="Q55" s="41">
        <f>IF(OR($A55="",$H55=""),"",IFERROR($H55+IF($I55="",0,$I55),""))</f>
        <v/>
      </c>
      <c r="R55" s="41">
        <f>IF($Q55="","",IFERROR(MAX(0,$Q55-IF($M55="",0,$M55)),""))</f>
        <v/>
      </c>
      <c r="S55" s="26">
        <f>IF(OR($A55="",$E55="",$R55=""),"",IFERROR(MAX(0,IF($R55=0,IF($L55&lt;&gt;"",$L55,Assumptions!$B$4),Assumptions!$B$4)-$E55),""))</f>
        <v/>
      </c>
      <c r="T55" s="6">
        <f>IF($A55="","",IF(OR($B55="",$C55=""),"Check tenancy",IF($D55="","Check payment date",IF($E55="","Check return date",IF($E55&lt;$D55,"Check date order",IF($E55&gt;Assumptions!$B$4,"Check future return date",IF(OR($H55="",$H55&lt;=0),"Check amount",IF(AND($L55&lt;&gt;"",$L55&lt;$E55),"Check replacement date",IF(AND($L55&lt;&gt;"",$L55&gt;Assumptions!$B$4),"Check replacement date",IF($M55&gt;$Q55,"Check replacement amount",IF(AND($M55&gt;0,$L55=""),"Check replacement date",IF(AND($K55="Received in full",OR($L55="",$M55&lt;$Q55)),"Check replacement",IF($R55=0,"Closed",IF($O55="Complete","Check follow-up status",IF($N55="","Set follow-up date",IF(AND($N55&lt;Assumptions!$B$4,$O55&lt;&gt;"Complete"),"Follow-up overdue",IF($I55&gt;Assumptions!$B$3,"Charge review",IF($S55&gt;Assumptions!$B$5,"Age review","Review"))))))))))))))))))</f>
        <v/>
      </c>
    </row>
    <row r="56" ht="31" customHeight="1">
      <c r="A56" s="19" t="n"/>
      <c r="B56" s="19" t="n"/>
      <c r="C56" s="19" t="n"/>
      <c r="D56" s="20" t="n"/>
      <c r="E56" s="20" t="n"/>
      <c r="F56" s="19" t="n"/>
      <c r="G56" s="19" t="n"/>
      <c r="H56" s="39" t="n"/>
      <c r="I56" s="39" t="n"/>
      <c r="J56" s="19" t="n"/>
      <c r="K56" s="19" t="n"/>
      <c r="L56" s="20" t="n"/>
      <c r="M56" s="39" t="n"/>
      <c r="N56" s="20" t="n"/>
      <c r="O56" s="19" t="n"/>
      <c r="P56" s="19" t="n"/>
      <c r="Q56" s="40">
        <f>IF(OR($A56="",$H56=""),"",IFERROR($H56+IF($I56="",0,$I56),""))</f>
        <v/>
      </c>
      <c r="R56" s="40">
        <f>IF($Q56="","",IFERROR(MAX(0,$Q56-IF($M56="",0,$M56)),""))</f>
        <v/>
      </c>
      <c r="S56" s="23">
        <f>IF(OR($A56="",$E56="",$R56=""),"",IFERROR(MAX(0,IF($R56=0,IF($L56&lt;&gt;"",$L56,Assumptions!$B$4),Assumptions!$B$4)-$E56),""))</f>
        <v/>
      </c>
      <c r="T56" s="24">
        <f>IF($A56="","",IF(OR($B56="",$C56=""),"Check tenancy",IF($D56="","Check payment date",IF($E56="","Check return date",IF($E56&lt;$D56,"Check date order",IF($E56&gt;Assumptions!$B$4,"Check future return date",IF(OR($H56="",$H56&lt;=0),"Check amount",IF(AND($L56&lt;&gt;"",$L56&lt;$E56),"Check replacement date",IF(AND($L56&lt;&gt;"",$L56&gt;Assumptions!$B$4),"Check replacement date",IF($M56&gt;$Q56,"Check replacement amount",IF(AND($M56&gt;0,$L56=""),"Check replacement date",IF(AND($K56="Received in full",OR($L56="",$M56&lt;$Q56)),"Check replacement",IF($R56=0,"Closed",IF($O56="Complete","Check follow-up status",IF($N56="","Set follow-up date",IF(AND($N56&lt;Assumptions!$B$4,$O56&lt;&gt;"Complete"),"Follow-up overdue",IF($I56&gt;Assumptions!$B$3,"Charge review",IF($S56&gt;Assumptions!$B$5,"Age review","Review"))))))))))))))))))</f>
        <v/>
      </c>
    </row>
    <row r="57" ht="31" customHeight="1">
      <c r="A57" s="19" t="n"/>
      <c r="B57" s="19" t="n"/>
      <c r="C57" s="19" t="n"/>
      <c r="D57" s="20" t="n"/>
      <c r="E57" s="20" t="n"/>
      <c r="F57" s="19" t="n"/>
      <c r="G57" s="19" t="n"/>
      <c r="H57" s="39" t="n"/>
      <c r="I57" s="39" t="n"/>
      <c r="J57" s="19" t="n"/>
      <c r="K57" s="19" t="n"/>
      <c r="L57" s="20" t="n"/>
      <c r="M57" s="39" t="n"/>
      <c r="N57" s="20" t="n"/>
      <c r="O57" s="19" t="n"/>
      <c r="P57" s="19" t="n"/>
      <c r="Q57" s="41">
        <f>IF(OR($A57="",$H57=""),"",IFERROR($H57+IF($I57="",0,$I57),""))</f>
        <v/>
      </c>
      <c r="R57" s="41">
        <f>IF($Q57="","",IFERROR(MAX(0,$Q57-IF($M57="",0,$M57)),""))</f>
        <v/>
      </c>
      <c r="S57" s="26">
        <f>IF(OR($A57="",$E57="",$R57=""),"",IFERROR(MAX(0,IF($R57=0,IF($L57&lt;&gt;"",$L57,Assumptions!$B$4),Assumptions!$B$4)-$E57),""))</f>
        <v/>
      </c>
      <c r="T57" s="6">
        <f>IF($A57="","",IF(OR($B57="",$C57=""),"Check tenancy",IF($D57="","Check payment date",IF($E57="","Check return date",IF($E57&lt;$D57,"Check date order",IF($E57&gt;Assumptions!$B$4,"Check future return date",IF(OR($H57="",$H57&lt;=0),"Check amount",IF(AND($L57&lt;&gt;"",$L57&lt;$E57),"Check replacement date",IF(AND($L57&lt;&gt;"",$L57&gt;Assumptions!$B$4),"Check replacement date",IF($M57&gt;$Q57,"Check replacement amount",IF(AND($M57&gt;0,$L57=""),"Check replacement date",IF(AND($K57="Received in full",OR($L57="",$M57&lt;$Q57)),"Check replacement",IF($R57=0,"Closed",IF($O57="Complete","Check follow-up status",IF($N57="","Set follow-up date",IF(AND($N57&lt;Assumptions!$B$4,$O57&lt;&gt;"Complete"),"Follow-up overdue",IF($I57&gt;Assumptions!$B$3,"Charge review",IF($S57&gt;Assumptions!$B$5,"Age review","Review"))))))))))))))))))</f>
        <v/>
      </c>
    </row>
    <row r="58" ht="31" customHeight="1">
      <c r="A58" s="19" t="n"/>
      <c r="B58" s="19" t="n"/>
      <c r="C58" s="19" t="n"/>
      <c r="D58" s="20" t="n"/>
      <c r="E58" s="20" t="n"/>
      <c r="F58" s="19" t="n"/>
      <c r="G58" s="19" t="n"/>
      <c r="H58" s="39" t="n"/>
      <c r="I58" s="39" t="n"/>
      <c r="J58" s="19" t="n"/>
      <c r="K58" s="19" t="n"/>
      <c r="L58" s="20" t="n"/>
      <c r="M58" s="39" t="n"/>
      <c r="N58" s="20" t="n"/>
      <c r="O58" s="19" t="n"/>
      <c r="P58" s="19" t="n"/>
      <c r="Q58" s="40">
        <f>IF(OR($A58="",$H58=""),"",IFERROR($H58+IF($I58="",0,$I58),""))</f>
        <v/>
      </c>
      <c r="R58" s="40">
        <f>IF($Q58="","",IFERROR(MAX(0,$Q58-IF($M58="",0,$M58)),""))</f>
        <v/>
      </c>
      <c r="S58" s="23">
        <f>IF(OR($A58="",$E58="",$R58=""),"",IFERROR(MAX(0,IF($R58=0,IF($L58&lt;&gt;"",$L58,Assumptions!$B$4),Assumptions!$B$4)-$E58),""))</f>
        <v/>
      </c>
      <c r="T58" s="24">
        <f>IF($A58="","",IF(OR($B58="",$C58=""),"Check tenancy",IF($D58="","Check payment date",IF($E58="","Check return date",IF($E58&lt;$D58,"Check date order",IF($E58&gt;Assumptions!$B$4,"Check future return date",IF(OR($H58="",$H58&lt;=0),"Check amount",IF(AND($L58&lt;&gt;"",$L58&lt;$E58),"Check replacement date",IF(AND($L58&lt;&gt;"",$L58&gt;Assumptions!$B$4),"Check replacement date",IF($M58&gt;$Q58,"Check replacement amount",IF(AND($M58&gt;0,$L58=""),"Check replacement date",IF(AND($K58="Received in full",OR($L58="",$M58&lt;$Q58)),"Check replacement",IF($R58=0,"Closed",IF($O58="Complete","Check follow-up status",IF($N58="","Set follow-up date",IF(AND($N58&lt;Assumptions!$B$4,$O58&lt;&gt;"Complete"),"Follow-up overdue",IF($I58&gt;Assumptions!$B$3,"Charge review",IF($S58&gt;Assumptions!$B$5,"Age review","Review"))))))))))))))))))</f>
        <v/>
      </c>
    </row>
    <row r="59" ht="31" customHeight="1">
      <c r="A59" s="19" t="n"/>
      <c r="B59" s="19" t="n"/>
      <c r="C59" s="19" t="n"/>
      <c r="D59" s="20" t="n"/>
      <c r="E59" s="20" t="n"/>
      <c r="F59" s="19" t="n"/>
      <c r="G59" s="19" t="n"/>
      <c r="H59" s="39" t="n"/>
      <c r="I59" s="39" t="n"/>
      <c r="J59" s="19" t="n"/>
      <c r="K59" s="19" t="n"/>
      <c r="L59" s="20" t="n"/>
      <c r="M59" s="39" t="n"/>
      <c r="N59" s="20" t="n"/>
      <c r="O59" s="19" t="n"/>
      <c r="P59" s="19" t="n"/>
      <c r="Q59" s="41">
        <f>IF(OR($A59="",$H59=""),"",IFERROR($H59+IF($I59="",0,$I59),""))</f>
        <v/>
      </c>
      <c r="R59" s="41">
        <f>IF($Q59="","",IFERROR(MAX(0,$Q59-IF($M59="",0,$M59)),""))</f>
        <v/>
      </c>
      <c r="S59" s="26">
        <f>IF(OR($A59="",$E59="",$R59=""),"",IFERROR(MAX(0,IF($R59=0,IF($L59&lt;&gt;"",$L59,Assumptions!$B$4),Assumptions!$B$4)-$E59),""))</f>
        <v/>
      </c>
      <c r="T59" s="6">
        <f>IF($A59="","",IF(OR($B59="",$C59=""),"Check tenancy",IF($D59="","Check payment date",IF($E59="","Check return date",IF($E59&lt;$D59,"Check date order",IF($E59&gt;Assumptions!$B$4,"Check future return date",IF(OR($H59="",$H59&lt;=0),"Check amount",IF(AND($L59&lt;&gt;"",$L59&lt;$E59),"Check replacement date",IF(AND($L59&lt;&gt;"",$L59&gt;Assumptions!$B$4),"Check replacement date",IF($M59&gt;$Q59,"Check replacement amount",IF(AND($M59&gt;0,$L59=""),"Check replacement date",IF(AND($K59="Received in full",OR($L59="",$M59&lt;$Q59)),"Check replacement",IF($R59=0,"Closed",IF($O59="Complete","Check follow-up status",IF($N59="","Set follow-up date",IF(AND($N59&lt;Assumptions!$B$4,$O59&lt;&gt;"Complete"),"Follow-up overdue",IF($I59&gt;Assumptions!$B$3,"Charge review",IF($S59&gt;Assumptions!$B$5,"Age review","Review"))))))))))))))))))</f>
        <v/>
      </c>
    </row>
    <row r="60" ht="31" customHeight="1">
      <c r="A60" s="19" t="n"/>
      <c r="B60" s="19" t="n"/>
      <c r="C60" s="19" t="n"/>
      <c r="D60" s="20" t="n"/>
      <c r="E60" s="20" t="n"/>
      <c r="F60" s="19" t="n"/>
      <c r="G60" s="19" t="n"/>
      <c r="H60" s="39" t="n"/>
      <c r="I60" s="39" t="n"/>
      <c r="J60" s="19" t="n"/>
      <c r="K60" s="19" t="n"/>
      <c r="L60" s="20" t="n"/>
      <c r="M60" s="39" t="n"/>
      <c r="N60" s="20" t="n"/>
      <c r="O60" s="19" t="n"/>
      <c r="P60" s="19" t="n"/>
      <c r="Q60" s="40">
        <f>IF(OR($A60="",$H60=""),"",IFERROR($H60+IF($I60="",0,$I60),""))</f>
        <v/>
      </c>
      <c r="R60" s="40">
        <f>IF($Q60="","",IFERROR(MAX(0,$Q60-IF($M60="",0,$M60)),""))</f>
        <v/>
      </c>
      <c r="S60" s="23">
        <f>IF(OR($A60="",$E60="",$R60=""),"",IFERROR(MAX(0,IF($R60=0,IF($L60&lt;&gt;"",$L60,Assumptions!$B$4),Assumptions!$B$4)-$E60),""))</f>
        <v/>
      </c>
      <c r="T60" s="24">
        <f>IF($A60="","",IF(OR($B60="",$C60=""),"Check tenancy",IF($D60="","Check payment date",IF($E60="","Check return date",IF($E60&lt;$D60,"Check date order",IF($E60&gt;Assumptions!$B$4,"Check future return date",IF(OR($H60="",$H60&lt;=0),"Check amount",IF(AND($L60&lt;&gt;"",$L60&lt;$E60),"Check replacement date",IF(AND($L60&lt;&gt;"",$L60&gt;Assumptions!$B$4),"Check replacement date",IF($M60&gt;$Q60,"Check replacement amount",IF(AND($M60&gt;0,$L60=""),"Check replacement date",IF(AND($K60="Received in full",OR($L60="",$M60&lt;$Q60)),"Check replacement",IF($R60=0,"Closed",IF($O60="Complete","Check follow-up status",IF($N60="","Set follow-up date",IF(AND($N60&lt;Assumptions!$B$4,$O60&lt;&gt;"Complete"),"Follow-up overdue",IF($I60&gt;Assumptions!$B$3,"Charge review",IF($S60&gt;Assumptions!$B$5,"Age review","Review"))))))))))))))))))</f>
        <v/>
      </c>
    </row>
    <row r="61" ht="31" customHeight="1">
      <c r="A61" s="19" t="n"/>
      <c r="B61" s="19" t="n"/>
      <c r="C61" s="19" t="n"/>
      <c r="D61" s="20" t="n"/>
      <c r="E61" s="20" t="n"/>
      <c r="F61" s="19" t="n"/>
      <c r="G61" s="19" t="n"/>
      <c r="H61" s="39" t="n"/>
      <c r="I61" s="39" t="n"/>
      <c r="J61" s="19" t="n"/>
      <c r="K61" s="19" t="n"/>
      <c r="L61" s="20" t="n"/>
      <c r="M61" s="39" t="n"/>
      <c r="N61" s="20" t="n"/>
      <c r="O61" s="19" t="n"/>
      <c r="P61" s="19" t="n"/>
      <c r="Q61" s="41">
        <f>IF(OR($A61="",$H61=""),"",IFERROR($H61+IF($I61="",0,$I61),""))</f>
        <v/>
      </c>
      <c r="R61" s="41">
        <f>IF($Q61="","",IFERROR(MAX(0,$Q61-IF($M61="",0,$M61)),""))</f>
        <v/>
      </c>
      <c r="S61" s="26">
        <f>IF(OR($A61="",$E61="",$R61=""),"",IFERROR(MAX(0,IF($R61=0,IF($L61&lt;&gt;"",$L61,Assumptions!$B$4),Assumptions!$B$4)-$E61),""))</f>
        <v/>
      </c>
      <c r="T61" s="6">
        <f>IF($A61="","",IF(OR($B61="",$C61=""),"Check tenancy",IF($D61="","Check payment date",IF($E61="","Check return date",IF($E61&lt;$D61,"Check date order",IF($E61&gt;Assumptions!$B$4,"Check future return date",IF(OR($H61="",$H61&lt;=0),"Check amount",IF(AND($L61&lt;&gt;"",$L61&lt;$E61),"Check replacement date",IF(AND($L61&lt;&gt;"",$L61&gt;Assumptions!$B$4),"Check replacement date",IF($M61&gt;$Q61,"Check replacement amount",IF(AND($M61&gt;0,$L61=""),"Check replacement date",IF(AND($K61="Received in full",OR($L61="",$M61&lt;$Q61)),"Check replacement",IF($R61=0,"Closed",IF($O61="Complete","Check follow-up status",IF($N61="","Set follow-up date",IF(AND($N61&lt;Assumptions!$B$4,$O61&lt;&gt;"Complete"),"Follow-up overdue",IF($I61&gt;Assumptions!$B$3,"Charge review",IF($S61&gt;Assumptions!$B$5,"Age review","Review"))))))))))))))))))</f>
        <v/>
      </c>
    </row>
    <row r="62" ht="31" customHeight="1">
      <c r="A62" s="19" t="n"/>
      <c r="B62" s="19" t="n"/>
      <c r="C62" s="19" t="n"/>
      <c r="D62" s="20" t="n"/>
      <c r="E62" s="20" t="n"/>
      <c r="F62" s="19" t="n"/>
      <c r="G62" s="19" t="n"/>
      <c r="H62" s="39" t="n"/>
      <c r="I62" s="39" t="n"/>
      <c r="J62" s="19" t="n"/>
      <c r="K62" s="19" t="n"/>
      <c r="L62" s="20" t="n"/>
      <c r="M62" s="39" t="n"/>
      <c r="N62" s="20" t="n"/>
      <c r="O62" s="19" t="n"/>
      <c r="P62" s="19" t="n"/>
      <c r="Q62" s="40">
        <f>IF(OR($A62="",$H62=""),"",IFERROR($H62+IF($I62="",0,$I62),""))</f>
        <v/>
      </c>
      <c r="R62" s="40">
        <f>IF($Q62="","",IFERROR(MAX(0,$Q62-IF($M62="",0,$M62)),""))</f>
        <v/>
      </c>
      <c r="S62" s="23">
        <f>IF(OR($A62="",$E62="",$R62=""),"",IFERROR(MAX(0,IF($R62=0,IF($L62&lt;&gt;"",$L62,Assumptions!$B$4),Assumptions!$B$4)-$E62),""))</f>
        <v/>
      </c>
      <c r="T62" s="24">
        <f>IF($A62="","",IF(OR($B62="",$C62=""),"Check tenancy",IF($D62="","Check payment date",IF($E62="","Check return date",IF($E62&lt;$D62,"Check date order",IF($E62&gt;Assumptions!$B$4,"Check future return date",IF(OR($H62="",$H62&lt;=0),"Check amount",IF(AND($L62&lt;&gt;"",$L62&lt;$E62),"Check replacement date",IF(AND($L62&lt;&gt;"",$L62&gt;Assumptions!$B$4),"Check replacement date",IF($M62&gt;$Q62,"Check replacement amount",IF(AND($M62&gt;0,$L62=""),"Check replacement date",IF(AND($K62="Received in full",OR($L62="",$M62&lt;$Q62)),"Check replacement",IF($R62=0,"Closed",IF($O62="Complete","Check follow-up status",IF($N62="","Set follow-up date",IF(AND($N62&lt;Assumptions!$B$4,$O62&lt;&gt;"Complete"),"Follow-up overdue",IF($I62&gt;Assumptions!$B$3,"Charge review",IF($S62&gt;Assumptions!$B$5,"Age review","Review"))))))))))))))))))</f>
        <v/>
      </c>
    </row>
    <row r="63" ht="31" customHeight="1">
      <c r="A63" s="19" t="n"/>
      <c r="B63" s="19" t="n"/>
      <c r="C63" s="19" t="n"/>
      <c r="D63" s="20" t="n"/>
      <c r="E63" s="20" t="n"/>
      <c r="F63" s="19" t="n"/>
      <c r="G63" s="19" t="n"/>
      <c r="H63" s="39" t="n"/>
      <c r="I63" s="39" t="n"/>
      <c r="J63" s="19" t="n"/>
      <c r="K63" s="19" t="n"/>
      <c r="L63" s="20" t="n"/>
      <c r="M63" s="39" t="n"/>
      <c r="N63" s="20" t="n"/>
      <c r="O63" s="19" t="n"/>
      <c r="P63" s="19" t="n"/>
      <c r="Q63" s="41">
        <f>IF(OR($A63="",$H63=""),"",IFERROR($H63+IF($I63="",0,$I63),""))</f>
        <v/>
      </c>
      <c r="R63" s="41">
        <f>IF($Q63="","",IFERROR(MAX(0,$Q63-IF($M63="",0,$M63)),""))</f>
        <v/>
      </c>
      <c r="S63" s="26">
        <f>IF(OR($A63="",$E63="",$R63=""),"",IFERROR(MAX(0,IF($R63=0,IF($L63&lt;&gt;"",$L63,Assumptions!$B$4),Assumptions!$B$4)-$E63),""))</f>
        <v/>
      </c>
      <c r="T63" s="6">
        <f>IF($A63="","",IF(OR($B63="",$C63=""),"Check tenancy",IF($D63="","Check payment date",IF($E63="","Check return date",IF($E63&lt;$D63,"Check date order",IF($E63&gt;Assumptions!$B$4,"Check future return date",IF(OR($H63="",$H63&lt;=0),"Check amount",IF(AND($L63&lt;&gt;"",$L63&lt;$E63),"Check replacement date",IF(AND($L63&lt;&gt;"",$L63&gt;Assumptions!$B$4),"Check replacement date",IF($M63&gt;$Q63,"Check replacement amount",IF(AND($M63&gt;0,$L63=""),"Check replacement date",IF(AND($K63="Received in full",OR($L63="",$M63&lt;$Q63)),"Check replacement",IF($R63=0,"Closed",IF($O63="Complete","Check follow-up status",IF($N63="","Set follow-up date",IF(AND($N63&lt;Assumptions!$B$4,$O63&lt;&gt;"Complete"),"Follow-up overdue",IF($I63&gt;Assumptions!$B$3,"Charge review",IF($S63&gt;Assumptions!$B$5,"Age review","Review"))))))))))))))))))</f>
        <v/>
      </c>
    </row>
    <row r="64" ht="31" customHeight="1">
      <c r="A64" s="19" t="n"/>
      <c r="B64" s="19" t="n"/>
      <c r="C64" s="19" t="n"/>
      <c r="D64" s="20" t="n"/>
      <c r="E64" s="20" t="n"/>
      <c r="F64" s="19" t="n"/>
      <c r="G64" s="19" t="n"/>
      <c r="H64" s="39" t="n"/>
      <c r="I64" s="39" t="n"/>
      <c r="J64" s="19" t="n"/>
      <c r="K64" s="19" t="n"/>
      <c r="L64" s="20" t="n"/>
      <c r="M64" s="39" t="n"/>
      <c r="N64" s="20" t="n"/>
      <c r="O64" s="19" t="n"/>
      <c r="P64" s="19" t="n"/>
      <c r="Q64" s="40">
        <f>IF(OR($A64="",$H64=""),"",IFERROR($H64+IF($I64="",0,$I64),""))</f>
        <v/>
      </c>
      <c r="R64" s="40">
        <f>IF($Q64="","",IFERROR(MAX(0,$Q64-IF($M64="",0,$M64)),""))</f>
        <v/>
      </c>
      <c r="S64" s="23">
        <f>IF(OR($A64="",$E64="",$R64=""),"",IFERROR(MAX(0,IF($R64=0,IF($L64&lt;&gt;"",$L64,Assumptions!$B$4),Assumptions!$B$4)-$E64),""))</f>
        <v/>
      </c>
      <c r="T64" s="24">
        <f>IF($A64="","",IF(OR($B64="",$C64=""),"Check tenancy",IF($D64="","Check payment date",IF($E64="","Check return date",IF($E64&lt;$D64,"Check date order",IF($E64&gt;Assumptions!$B$4,"Check future return date",IF(OR($H64="",$H64&lt;=0),"Check amount",IF(AND($L64&lt;&gt;"",$L64&lt;$E64),"Check replacement date",IF(AND($L64&lt;&gt;"",$L64&gt;Assumptions!$B$4),"Check replacement date",IF($M64&gt;$Q64,"Check replacement amount",IF(AND($M64&gt;0,$L64=""),"Check replacement date",IF(AND($K64="Received in full",OR($L64="",$M64&lt;$Q64)),"Check replacement",IF($R64=0,"Closed",IF($O64="Complete","Check follow-up status",IF($N64="","Set follow-up date",IF(AND($N64&lt;Assumptions!$B$4,$O64&lt;&gt;"Complete"),"Follow-up overdue",IF($I64&gt;Assumptions!$B$3,"Charge review",IF($S64&gt;Assumptions!$B$5,"Age review","Review"))))))))))))))))))</f>
        <v/>
      </c>
    </row>
    <row r="65" ht="31" customHeight="1">
      <c r="A65" s="19" t="n"/>
      <c r="B65" s="19" t="n"/>
      <c r="C65" s="19" t="n"/>
      <c r="D65" s="20" t="n"/>
      <c r="E65" s="20" t="n"/>
      <c r="F65" s="19" t="n"/>
      <c r="G65" s="19" t="n"/>
      <c r="H65" s="39" t="n"/>
      <c r="I65" s="39" t="n"/>
      <c r="J65" s="19" t="n"/>
      <c r="K65" s="19" t="n"/>
      <c r="L65" s="20" t="n"/>
      <c r="M65" s="39" t="n"/>
      <c r="N65" s="20" t="n"/>
      <c r="O65" s="19" t="n"/>
      <c r="P65" s="19" t="n"/>
      <c r="Q65" s="41">
        <f>IF(OR($A65="",$H65=""),"",IFERROR($H65+IF($I65="",0,$I65),""))</f>
        <v/>
      </c>
      <c r="R65" s="41">
        <f>IF($Q65="","",IFERROR(MAX(0,$Q65-IF($M65="",0,$M65)),""))</f>
        <v/>
      </c>
      <c r="S65" s="26">
        <f>IF(OR($A65="",$E65="",$R65=""),"",IFERROR(MAX(0,IF($R65=0,IF($L65&lt;&gt;"",$L65,Assumptions!$B$4),Assumptions!$B$4)-$E65),""))</f>
        <v/>
      </c>
      <c r="T65" s="6">
        <f>IF($A65="","",IF(OR($B65="",$C65=""),"Check tenancy",IF($D65="","Check payment date",IF($E65="","Check return date",IF($E65&lt;$D65,"Check date order",IF($E65&gt;Assumptions!$B$4,"Check future return date",IF(OR($H65="",$H65&lt;=0),"Check amount",IF(AND($L65&lt;&gt;"",$L65&lt;$E65),"Check replacement date",IF(AND($L65&lt;&gt;"",$L65&gt;Assumptions!$B$4),"Check replacement date",IF($M65&gt;$Q65,"Check replacement amount",IF(AND($M65&gt;0,$L65=""),"Check replacement date",IF(AND($K65="Received in full",OR($L65="",$M65&lt;$Q65)),"Check replacement",IF($R65=0,"Closed",IF($O65="Complete","Check follow-up status",IF($N65="","Set follow-up date",IF(AND($N65&lt;Assumptions!$B$4,$O65&lt;&gt;"Complete"),"Follow-up overdue",IF($I65&gt;Assumptions!$B$3,"Charge review",IF($S65&gt;Assumptions!$B$5,"Age review","Review"))))))))))))))))))</f>
        <v/>
      </c>
    </row>
    <row r="66" ht="31" customHeight="1">
      <c r="A66" s="19" t="n"/>
      <c r="B66" s="19" t="n"/>
      <c r="C66" s="19" t="n"/>
      <c r="D66" s="20" t="n"/>
      <c r="E66" s="20" t="n"/>
      <c r="F66" s="19" t="n"/>
      <c r="G66" s="19" t="n"/>
      <c r="H66" s="39" t="n"/>
      <c r="I66" s="39" t="n"/>
      <c r="J66" s="19" t="n"/>
      <c r="K66" s="19" t="n"/>
      <c r="L66" s="20" t="n"/>
      <c r="M66" s="39" t="n"/>
      <c r="N66" s="20" t="n"/>
      <c r="O66" s="19" t="n"/>
      <c r="P66" s="19" t="n"/>
      <c r="Q66" s="40">
        <f>IF(OR($A66="",$H66=""),"",IFERROR($H66+IF($I66="",0,$I66),""))</f>
        <v/>
      </c>
      <c r="R66" s="40">
        <f>IF($Q66="","",IFERROR(MAX(0,$Q66-IF($M66="",0,$M66)),""))</f>
        <v/>
      </c>
      <c r="S66" s="23">
        <f>IF(OR($A66="",$E66="",$R66=""),"",IFERROR(MAX(0,IF($R66=0,IF($L66&lt;&gt;"",$L66,Assumptions!$B$4),Assumptions!$B$4)-$E66),""))</f>
        <v/>
      </c>
      <c r="T66" s="24">
        <f>IF($A66="","",IF(OR($B66="",$C66=""),"Check tenancy",IF($D66="","Check payment date",IF($E66="","Check return date",IF($E66&lt;$D66,"Check date order",IF($E66&gt;Assumptions!$B$4,"Check future return date",IF(OR($H66="",$H66&lt;=0),"Check amount",IF(AND($L66&lt;&gt;"",$L66&lt;$E66),"Check replacement date",IF(AND($L66&lt;&gt;"",$L66&gt;Assumptions!$B$4),"Check replacement date",IF($M66&gt;$Q66,"Check replacement amount",IF(AND($M66&gt;0,$L66=""),"Check replacement date",IF(AND($K66="Received in full",OR($L66="",$M66&lt;$Q66)),"Check replacement",IF($R66=0,"Closed",IF($O66="Complete","Check follow-up status",IF($N66="","Set follow-up date",IF(AND($N66&lt;Assumptions!$B$4,$O66&lt;&gt;"Complete"),"Follow-up overdue",IF($I66&gt;Assumptions!$B$3,"Charge review",IF($S66&gt;Assumptions!$B$5,"Age review","Review"))))))))))))))))))</f>
        <v/>
      </c>
    </row>
    <row r="67" ht="31" customHeight="1">
      <c r="A67" s="19" t="n"/>
      <c r="B67" s="19" t="n"/>
      <c r="C67" s="19" t="n"/>
      <c r="D67" s="20" t="n"/>
      <c r="E67" s="20" t="n"/>
      <c r="F67" s="19" t="n"/>
      <c r="G67" s="19" t="n"/>
      <c r="H67" s="39" t="n"/>
      <c r="I67" s="39" t="n"/>
      <c r="J67" s="19" t="n"/>
      <c r="K67" s="19" t="n"/>
      <c r="L67" s="20" t="n"/>
      <c r="M67" s="39" t="n"/>
      <c r="N67" s="20" t="n"/>
      <c r="O67" s="19" t="n"/>
      <c r="P67" s="19" t="n"/>
      <c r="Q67" s="41">
        <f>IF(OR($A67="",$H67=""),"",IFERROR($H67+IF($I67="",0,$I67),""))</f>
        <v/>
      </c>
      <c r="R67" s="41">
        <f>IF($Q67="","",IFERROR(MAX(0,$Q67-IF($M67="",0,$M67)),""))</f>
        <v/>
      </c>
      <c r="S67" s="26">
        <f>IF(OR($A67="",$E67="",$R67=""),"",IFERROR(MAX(0,IF($R67=0,IF($L67&lt;&gt;"",$L67,Assumptions!$B$4),Assumptions!$B$4)-$E67),""))</f>
        <v/>
      </c>
      <c r="T67" s="6">
        <f>IF($A67="","",IF(OR($B67="",$C67=""),"Check tenancy",IF($D67="","Check payment date",IF($E67="","Check return date",IF($E67&lt;$D67,"Check date order",IF($E67&gt;Assumptions!$B$4,"Check future return date",IF(OR($H67="",$H67&lt;=0),"Check amount",IF(AND($L67&lt;&gt;"",$L67&lt;$E67),"Check replacement date",IF(AND($L67&lt;&gt;"",$L67&gt;Assumptions!$B$4),"Check replacement date",IF($M67&gt;$Q67,"Check replacement amount",IF(AND($M67&gt;0,$L67=""),"Check replacement date",IF(AND($K67="Received in full",OR($L67="",$M67&lt;$Q67)),"Check replacement",IF($R67=0,"Closed",IF($O67="Complete","Check follow-up status",IF($N67="","Set follow-up date",IF(AND($N67&lt;Assumptions!$B$4,$O67&lt;&gt;"Complete"),"Follow-up overdue",IF($I67&gt;Assumptions!$B$3,"Charge review",IF($S67&gt;Assumptions!$B$5,"Age review","Review"))))))))))))))))))</f>
        <v/>
      </c>
    </row>
    <row r="68" ht="31" customHeight="1">
      <c r="A68" s="19" t="n"/>
      <c r="B68" s="19" t="n"/>
      <c r="C68" s="19" t="n"/>
      <c r="D68" s="20" t="n"/>
      <c r="E68" s="20" t="n"/>
      <c r="F68" s="19" t="n"/>
      <c r="G68" s="19" t="n"/>
      <c r="H68" s="39" t="n"/>
      <c r="I68" s="39" t="n"/>
      <c r="J68" s="19" t="n"/>
      <c r="K68" s="19" t="n"/>
      <c r="L68" s="20" t="n"/>
      <c r="M68" s="39" t="n"/>
      <c r="N68" s="20" t="n"/>
      <c r="O68" s="19" t="n"/>
      <c r="P68" s="19" t="n"/>
      <c r="Q68" s="40">
        <f>IF(OR($A68="",$H68=""),"",IFERROR($H68+IF($I68="",0,$I68),""))</f>
        <v/>
      </c>
      <c r="R68" s="40">
        <f>IF($Q68="","",IFERROR(MAX(0,$Q68-IF($M68="",0,$M68)),""))</f>
        <v/>
      </c>
      <c r="S68" s="23">
        <f>IF(OR($A68="",$E68="",$R68=""),"",IFERROR(MAX(0,IF($R68=0,IF($L68&lt;&gt;"",$L68,Assumptions!$B$4),Assumptions!$B$4)-$E68),""))</f>
        <v/>
      </c>
      <c r="T68" s="24">
        <f>IF($A68="","",IF(OR($B68="",$C68=""),"Check tenancy",IF($D68="","Check payment date",IF($E68="","Check return date",IF($E68&lt;$D68,"Check date order",IF($E68&gt;Assumptions!$B$4,"Check future return date",IF(OR($H68="",$H68&lt;=0),"Check amount",IF(AND($L68&lt;&gt;"",$L68&lt;$E68),"Check replacement date",IF(AND($L68&lt;&gt;"",$L68&gt;Assumptions!$B$4),"Check replacement date",IF($M68&gt;$Q68,"Check replacement amount",IF(AND($M68&gt;0,$L68=""),"Check replacement date",IF(AND($K68="Received in full",OR($L68="",$M68&lt;$Q68)),"Check replacement",IF($R68=0,"Closed",IF($O68="Complete","Check follow-up status",IF($N68="","Set follow-up date",IF(AND($N68&lt;Assumptions!$B$4,$O68&lt;&gt;"Complete"),"Follow-up overdue",IF($I68&gt;Assumptions!$B$3,"Charge review",IF($S68&gt;Assumptions!$B$5,"Age review","Review"))))))))))))))))))</f>
        <v/>
      </c>
    </row>
    <row r="69" ht="31" customHeight="1">
      <c r="A69" s="19" t="n"/>
      <c r="B69" s="19" t="n"/>
      <c r="C69" s="19" t="n"/>
      <c r="D69" s="20" t="n"/>
      <c r="E69" s="20" t="n"/>
      <c r="F69" s="19" t="n"/>
      <c r="G69" s="19" t="n"/>
      <c r="H69" s="39" t="n"/>
      <c r="I69" s="39" t="n"/>
      <c r="J69" s="19" t="n"/>
      <c r="K69" s="19" t="n"/>
      <c r="L69" s="20" t="n"/>
      <c r="M69" s="39" t="n"/>
      <c r="N69" s="20" t="n"/>
      <c r="O69" s="19" t="n"/>
      <c r="P69" s="19" t="n"/>
      <c r="Q69" s="41">
        <f>IF(OR($A69="",$H69=""),"",IFERROR($H69+IF($I69="",0,$I69),""))</f>
        <v/>
      </c>
      <c r="R69" s="41">
        <f>IF($Q69="","",IFERROR(MAX(0,$Q69-IF($M69="",0,$M69)),""))</f>
        <v/>
      </c>
      <c r="S69" s="26">
        <f>IF(OR($A69="",$E69="",$R69=""),"",IFERROR(MAX(0,IF($R69=0,IF($L69&lt;&gt;"",$L69,Assumptions!$B$4),Assumptions!$B$4)-$E69),""))</f>
        <v/>
      </c>
      <c r="T69" s="6">
        <f>IF($A69="","",IF(OR($B69="",$C69=""),"Check tenancy",IF($D69="","Check payment date",IF($E69="","Check return date",IF($E69&lt;$D69,"Check date order",IF($E69&gt;Assumptions!$B$4,"Check future return date",IF(OR($H69="",$H69&lt;=0),"Check amount",IF(AND($L69&lt;&gt;"",$L69&lt;$E69),"Check replacement date",IF(AND($L69&lt;&gt;"",$L69&gt;Assumptions!$B$4),"Check replacement date",IF($M69&gt;$Q69,"Check replacement amount",IF(AND($M69&gt;0,$L69=""),"Check replacement date",IF(AND($K69="Received in full",OR($L69="",$M69&lt;$Q69)),"Check replacement",IF($R69=0,"Closed",IF($O69="Complete","Check follow-up status",IF($N69="","Set follow-up date",IF(AND($N69&lt;Assumptions!$B$4,$O69&lt;&gt;"Complete"),"Follow-up overdue",IF($I69&gt;Assumptions!$B$3,"Charge review",IF($S69&gt;Assumptions!$B$5,"Age review","Review"))))))))))))))))))</f>
        <v/>
      </c>
    </row>
    <row r="70" ht="31" customHeight="1">
      <c r="A70" s="19" t="n"/>
      <c r="B70" s="19" t="n"/>
      <c r="C70" s="19" t="n"/>
      <c r="D70" s="20" t="n"/>
      <c r="E70" s="20" t="n"/>
      <c r="F70" s="19" t="n"/>
      <c r="G70" s="19" t="n"/>
      <c r="H70" s="39" t="n"/>
      <c r="I70" s="39" t="n"/>
      <c r="J70" s="19" t="n"/>
      <c r="K70" s="19" t="n"/>
      <c r="L70" s="20" t="n"/>
      <c r="M70" s="39" t="n"/>
      <c r="N70" s="20" t="n"/>
      <c r="O70" s="19" t="n"/>
      <c r="P70" s="19" t="n"/>
      <c r="Q70" s="40">
        <f>IF(OR($A70="",$H70=""),"",IFERROR($H70+IF($I70="",0,$I70),""))</f>
        <v/>
      </c>
      <c r="R70" s="40">
        <f>IF($Q70="","",IFERROR(MAX(0,$Q70-IF($M70="",0,$M70)),""))</f>
        <v/>
      </c>
      <c r="S70" s="23">
        <f>IF(OR($A70="",$E70="",$R70=""),"",IFERROR(MAX(0,IF($R70=0,IF($L70&lt;&gt;"",$L70,Assumptions!$B$4),Assumptions!$B$4)-$E70),""))</f>
        <v/>
      </c>
      <c r="T70" s="24">
        <f>IF($A70="","",IF(OR($B70="",$C70=""),"Check tenancy",IF($D70="","Check payment date",IF($E70="","Check return date",IF($E70&lt;$D70,"Check date order",IF($E70&gt;Assumptions!$B$4,"Check future return date",IF(OR($H70="",$H70&lt;=0),"Check amount",IF(AND($L70&lt;&gt;"",$L70&lt;$E70),"Check replacement date",IF(AND($L70&lt;&gt;"",$L70&gt;Assumptions!$B$4),"Check replacement date",IF($M70&gt;$Q70,"Check replacement amount",IF(AND($M70&gt;0,$L70=""),"Check replacement date",IF(AND($K70="Received in full",OR($L70="",$M70&lt;$Q70)),"Check replacement",IF($R70=0,"Closed",IF($O70="Complete","Check follow-up status",IF($N70="","Set follow-up date",IF(AND($N70&lt;Assumptions!$B$4,$O70&lt;&gt;"Complete"),"Follow-up overdue",IF($I70&gt;Assumptions!$B$3,"Charge review",IF($S70&gt;Assumptions!$B$5,"Age review","Review"))))))))))))))))))</f>
        <v/>
      </c>
    </row>
    <row r="71" ht="31" customHeight="1">
      <c r="A71" s="19" t="n"/>
      <c r="B71" s="19" t="n"/>
      <c r="C71" s="19" t="n"/>
      <c r="D71" s="20" t="n"/>
      <c r="E71" s="20" t="n"/>
      <c r="F71" s="19" t="n"/>
      <c r="G71" s="19" t="n"/>
      <c r="H71" s="39" t="n"/>
      <c r="I71" s="39" t="n"/>
      <c r="J71" s="19" t="n"/>
      <c r="K71" s="19" t="n"/>
      <c r="L71" s="20" t="n"/>
      <c r="M71" s="39" t="n"/>
      <c r="N71" s="20" t="n"/>
      <c r="O71" s="19" t="n"/>
      <c r="P71" s="19" t="n"/>
      <c r="Q71" s="41">
        <f>IF(OR($A71="",$H71=""),"",IFERROR($H71+IF($I71="",0,$I71),""))</f>
        <v/>
      </c>
      <c r="R71" s="41">
        <f>IF($Q71="","",IFERROR(MAX(0,$Q71-IF($M71="",0,$M71)),""))</f>
        <v/>
      </c>
      <c r="S71" s="26">
        <f>IF(OR($A71="",$E71="",$R71=""),"",IFERROR(MAX(0,IF($R71=0,IF($L71&lt;&gt;"",$L71,Assumptions!$B$4),Assumptions!$B$4)-$E71),""))</f>
        <v/>
      </c>
      <c r="T71" s="6">
        <f>IF($A71="","",IF(OR($B71="",$C71=""),"Check tenancy",IF($D71="","Check payment date",IF($E71="","Check return date",IF($E71&lt;$D71,"Check date order",IF($E71&gt;Assumptions!$B$4,"Check future return date",IF(OR($H71="",$H71&lt;=0),"Check amount",IF(AND($L71&lt;&gt;"",$L71&lt;$E71),"Check replacement date",IF(AND($L71&lt;&gt;"",$L71&gt;Assumptions!$B$4),"Check replacement date",IF($M71&gt;$Q71,"Check replacement amount",IF(AND($M71&gt;0,$L71=""),"Check replacement date",IF(AND($K71="Received in full",OR($L71="",$M71&lt;$Q71)),"Check replacement",IF($R71=0,"Closed",IF($O71="Complete","Check follow-up status",IF($N71="","Set follow-up date",IF(AND($N71&lt;Assumptions!$B$4,$O71&lt;&gt;"Complete"),"Follow-up overdue",IF($I71&gt;Assumptions!$B$3,"Charge review",IF($S71&gt;Assumptions!$B$5,"Age review","Review"))))))))))))))))))</f>
        <v/>
      </c>
    </row>
    <row r="72" ht="31" customHeight="1">
      <c r="A72" s="19" t="n"/>
      <c r="B72" s="19" t="n"/>
      <c r="C72" s="19" t="n"/>
      <c r="D72" s="20" t="n"/>
      <c r="E72" s="20" t="n"/>
      <c r="F72" s="19" t="n"/>
      <c r="G72" s="19" t="n"/>
      <c r="H72" s="39" t="n"/>
      <c r="I72" s="39" t="n"/>
      <c r="J72" s="19" t="n"/>
      <c r="K72" s="19" t="n"/>
      <c r="L72" s="20" t="n"/>
      <c r="M72" s="39" t="n"/>
      <c r="N72" s="20" t="n"/>
      <c r="O72" s="19" t="n"/>
      <c r="P72" s="19" t="n"/>
      <c r="Q72" s="40">
        <f>IF(OR($A72="",$H72=""),"",IFERROR($H72+IF($I72="",0,$I72),""))</f>
        <v/>
      </c>
      <c r="R72" s="40">
        <f>IF($Q72="","",IFERROR(MAX(0,$Q72-IF($M72="",0,$M72)),""))</f>
        <v/>
      </c>
      <c r="S72" s="23">
        <f>IF(OR($A72="",$E72="",$R72=""),"",IFERROR(MAX(0,IF($R72=0,IF($L72&lt;&gt;"",$L72,Assumptions!$B$4),Assumptions!$B$4)-$E72),""))</f>
        <v/>
      </c>
      <c r="T72" s="24">
        <f>IF($A72="","",IF(OR($B72="",$C72=""),"Check tenancy",IF($D72="","Check payment date",IF($E72="","Check return date",IF($E72&lt;$D72,"Check date order",IF($E72&gt;Assumptions!$B$4,"Check future return date",IF(OR($H72="",$H72&lt;=0),"Check amount",IF(AND($L72&lt;&gt;"",$L72&lt;$E72),"Check replacement date",IF(AND($L72&lt;&gt;"",$L72&gt;Assumptions!$B$4),"Check replacement date",IF($M72&gt;$Q72,"Check replacement amount",IF(AND($M72&gt;0,$L72=""),"Check replacement date",IF(AND($K72="Received in full",OR($L72="",$M72&lt;$Q72)),"Check replacement",IF($R72=0,"Closed",IF($O72="Complete","Check follow-up status",IF($N72="","Set follow-up date",IF(AND($N72&lt;Assumptions!$B$4,$O72&lt;&gt;"Complete"),"Follow-up overdue",IF($I72&gt;Assumptions!$B$3,"Charge review",IF($S72&gt;Assumptions!$B$5,"Age review","Review"))))))))))))))))))</f>
        <v/>
      </c>
    </row>
    <row r="73" ht="31" customHeight="1">
      <c r="A73" s="19" t="n"/>
      <c r="B73" s="19" t="n"/>
      <c r="C73" s="19" t="n"/>
      <c r="D73" s="20" t="n"/>
      <c r="E73" s="20" t="n"/>
      <c r="F73" s="19" t="n"/>
      <c r="G73" s="19" t="n"/>
      <c r="H73" s="39" t="n"/>
      <c r="I73" s="39" t="n"/>
      <c r="J73" s="19" t="n"/>
      <c r="K73" s="19" t="n"/>
      <c r="L73" s="20" t="n"/>
      <c r="M73" s="39" t="n"/>
      <c r="N73" s="20" t="n"/>
      <c r="O73" s="19" t="n"/>
      <c r="P73" s="19" t="n"/>
      <c r="Q73" s="41">
        <f>IF(OR($A73="",$H73=""),"",IFERROR($H73+IF($I73="",0,$I73),""))</f>
        <v/>
      </c>
      <c r="R73" s="41">
        <f>IF($Q73="","",IFERROR(MAX(0,$Q73-IF($M73="",0,$M73)),""))</f>
        <v/>
      </c>
      <c r="S73" s="26">
        <f>IF(OR($A73="",$E73="",$R73=""),"",IFERROR(MAX(0,IF($R73=0,IF($L73&lt;&gt;"",$L73,Assumptions!$B$4),Assumptions!$B$4)-$E73),""))</f>
        <v/>
      </c>
      <c r="T73" s="6">
        <f>IF($A73="","",IF(OR($B73="",$C73=""),"Check tenancy",IF($D73="","Check payment date",IF($E73="","Check return date",IF($E73&lt;$D73,"Check date order",IF($E73&gt;Assumptions!$B$4,"Check future return date",IF(OR($H73="",$H73&lt;=0),"Check amount",IF(AND($L73&lt;&gt;"",$L73&lt;$E73),"Check replacement date",IF(AND($L73&lt;&gt;"",$L73&gt;Assumptions!$B$4),"Check replacement date",IF($M73&gt;$Q73,"Check replacement amount",IF(AND($M73&gt;0,$L73=""),"Check replacement date",IF(AND($K73="Received in full",OR($L73="",$M73&lt;$Q73)),"Check replacement",IF($R73=0,"Closed",IF($O73="Complete","Check follow-up status",IF($N73="","Set follow-up date",IF(AND($N73&lt;Assumptions!$B$4,$O73&lt;&gt;"Complete"),"Follow-up overdue",IF($I73&gt;Assumptions!$B$3,"Charge review",IF($S73&gt;Assumptions!$B$5,"Age review","Review"))))))))))))))))))</f>
        <v/>
      </c>
    </row>
    <row r="74" ht="31" customHeight="1">
      <c r="A74" s="19" t="n"/>
      <c r="B74" s="19" t="n"/>
      <c r="C74" s="19" t="n"/>
      <c r="D74" s="20" t="n"/>
      <c r="E74" s="20" t="n"/>
      <c r="F74" s="19" t="n"/>
      <c r="G74" s="19" t="n"/>
      <c r="H74" s="39" t="n"/>
      <c r="I74" s="39" t="n"/>
      <c r="J74" s="19" t="n"/>
      <c r="K74" s="19" t="n"/>
      <c r="L74" s="20" t="n"/>
      <c r="M74" s="39" t="n"/>
      <c r="N74" s="20" t="n"/>
      <c r="O74" s="19" t="n"/>
      <c r="P74" s="19" t="n"/>
      <c r="Q74" s="40">
        <f>IF(OR($A74="",$H74=""),"",IFERROR($H74+IF($I74="",0,$I74),""))</f>
        <v/>
      </c>
      <c r="R74" s="40">
        <f>IF($Q74="","",IFERROR(MAX(0,$Q74-IF($M74="",0,$M74)),""))</f>
        <v/>
      </c>
      <c r="S74" s="23">
        <f>IF(OR($A74="",$E74="",$R74=""),"",IFERROR(MAX(0,IF($R74=0,IF($L74&lt;&gt;"",$L74,Assumptions!$B$4),Assumptions!$B$4)-$E74),""))</f>
        <v/>
      </c>
      <c r="T74" s="24">
        <f>IF($A74="","",IF(OR($B74="",$C74=""),"Check tenancy",IF($D74="","Check payment date",IF($E74="","Check return date",IF($E74&lt;$D74,"Check date order",IF($E74&gt;Assumptions!$B$4,"Check future return date",IF(OR($H74="",$H74&lt;=0),"Check amount",IF(AND($L74&lt;&gt;"",$L74&lt;$E74),"Check replacement date",IF(AND($L74&lt;&gt;"",$L74&gt;Assumptions!$B$4),"Check replacement date",IF($M74&gt;$Q74,"Check replacement amount",IF(AND($M74&gt;0,$L74=""),"Check replacement date",IF(AND($K74="Received in full",OR($L74="",$M74&lt;$Q74)),"Check replacement",IF($R74=0,"Closed",IF($O74="Complete","Check follow-up status",IF($N74="","Set follow-up date",IF(AND($N74&lt;Assumptions!$B$4,$O74&lt;&gt;"Complete"),"Follow-up overdue",IF($I74&gt;Assumptions!$B$3,"Charge review",IF($S74&gt;Assumptions!$B$5,"Age review","Review"))))))))))))))))))</f>
        <v/>
      </c>
    </row>
    <row r="75" ht="31" customHeight="1">
      <c r="A75" s="19" t="n"/>
      <c r="B75" s="19" t="n"/>
      <c r="C75" s="19" t="n"/>
      <c r="D75" s="20" t="n"/>
      <c r="E75" s="20" t="n"/>
      <c r="F75" s="19" t="n"/>
      <c r="G75" s="19" t="n"/>
      <c r="H75" s="39" t="n"/>
      <c r="I75" s="39" t="n"/>
      <c r="J75" s="19" t="n"/>
      <c r="K75" s="19" t="n"/>
      <c r="L75" s="20" t="n"/>
      <c r="M75" s="39" t="n"/>
      <c r="N75" s="20" t="n"/>
      <c r="O75" s="19" t="n"/>
      <c r="P75" s="19" t="n"/>
      <c r="Q75" s="41">
        <f>IF(OR($A75="",$H75=""),"",IFERROR($H75+IF($I75="",0,$I75),""))</f>
        <v/>
      </c>
      <c r="R75" s="41">
        <f>IF($Q75="","",IFERROR(MAX(0,$Q75-IF($M75="",0,$M75)),""))</f>
        <v/>
      </c>
      <c r="S75" s="26">
        <f>IF(OR($A75="",$E75="",$R75=""),"",IFERROR(MAX(0,IF($R75=0,IF($L75&lt;&gt;"",$L75,Assumptions!$B$4),Assumptions!$B$4)-$E75),""))</f>
        <v/>
      </c>
      <c r="T75" s="6">
        <f>IF($A75="","",IF(OR($B75="",$C75=""),"Check tenancy",IF($D75="","Check payment date",IF($E75="","Check return date",IF($E75&lt;$D75,"Check date order",IF($E75&gt;Assumptions!$B$4,"Check future return date",IF(OR($H75="",$H75&lt;=0),"Check amount",IF(AND($L75&lt;&gt;"",$L75&lt;$E75),"Check replacement date",IF(AND($L75&lt;&gt;"",$L75&gt;Assumptions!$B$4),"Check replacement date",IF($M75&gt;$Q75,"Check replacement amount",IF(AND($M75&gt;0,$L75=""),"Check replacement date",IF(AND($K75="Received in full",OR($L75="",$M75&lt;$Q75)),"Check replacement",IF($R75=0,"Closed",IF($O75="Complete","Check follow-up status",IF($N75="","Set follow-up date",IF(AND($N75&lt;Assumptions!$B$4,$O75&lt;&gt;"Complete"),"Follow-up overdue",IF($I75&gt;Assumptions!$B$3,"Charge review",IF($S75&gt;Assumptions!$B$5,"Age review","Review"))))))))))))))))))</f>
        <v/>
      </c>
    </row>
    <row r="76" ht="31" customHeight="1">
      <c r="A76" s="19" t="n"/>
      <c r="B76" s="19" t="n"/>
      <c r="C76" s="19" t="n"/>
      <c r="D76" s="20" t="n"/>
      <c r="E76" s="20" t="n"/>
      <c r="F76" s="19" t="n"/>
      <c r="G76" s="19" t="n"/>
      <c r="H76" s="39" t="n"/>
      <c r="I76" s="39" t="n"/>
      <c r="J76" s="19" t="n"/>
      <c r="K76" s="19" t="n"/>
      <c r="L76" s="20" t="n"/>
      <c r="M76" s="39" t="n"/>
      <c r="N76" s="20" t="n"/>
      <c r="O76" s="19" t="n"/>
      <c r="P76" s="19" t="n"/>
      <c r="Q76" s="40">
        <f>IF(OR($A76="",$H76=""),"",IFERROR($H76+IF($I76="",0,$I76),""))</f>
        <v/>
      </c>
      <c r="R76" s="40">
        <f>IF($Q76="","",IFERROR(MAX(0,$Q76-IF($M76="",0,$M76)),""))</f>
        <v/>
      </c>
      <c r="S76" s="23">
        <f>IF(OR($A76="",$E76="",$R76=""),"",IFERROR(MAX(0,IF($R76=0,IF($L76&lt;&gt;"",$L76,Assumptions!$B$4),Assumptions!$B$4)-$E76),""))</f>
        <v/>
      </c>
      <c r="T76" s="24">
        <f>IF($A76="","",IF(OR($B76="",$C76=""),"Check tenancy",IF($D76="","Check payment date",IF($E76="","Check return date",IF($E76&lt;$D76,"Check date order",IF($E76&gt;Assumptions!$B$4,"Check future return date",IF(OR($H76="",$H76&lt;=0),"Check amount",IF(AND($L76&lt;&gt;"",$L76&lt;$E76),"Check replacement date",IF(AND($L76&lt;&gt;"",$L76&gt;Assumptions!$B$4),"Check replacement date",IF($M76&gt;$Q76,"Check replacement amount",IF(AND($M76&gt;0,$L76=""),"Check replacement date",IF(AND($K76="Received in full",OR($L76="",$M76&lt;$Q76)),"Check replacement",IF($R76=0,"Closed",IF($O76="Complete","Check follow-up status",IF($N76="","Set follow-up date",IF(AND($N76&lt;Assumptions!$B$4,$O76&lt;&gt;"Complete"),"Follow-up overdue",IF($I76&gt;Assumptions!$B$3,"Charge review",IF($S76&gt;Assumptions!$B$5,"Age review","Review"))))))))))))))))))</f>
        <v/>
      </c>
    </row>
    <row r="77" ht="31" customHeight="1">
      <c r="A77" s="19" t="n"/>
      <c r="B77" s="19" t="n"/>
      <c r="C77" s="19" t="n"/>
      <c r="D77" s="20" t="n"/>
      <c r="E77" s="20" t="n"/>
      <c r="F77" s="19" t="n"/>
      <c r="G77" s="19" t="n"/>
      <c r="H77" s="39" t="n"/>
      <c r="I77" s="39" t="n"/>
      <c r="J77" s="19" t="n"/>
      <c r="K77" s="19" t="n"/>
      <c r="L77" s="20" t="n"/>
      <c r="M77" s="39" t="n"/>
      <c r="N77" s="20" t="n"/>
      <c r="O77" s="19" t="n"/>
      <c r="P77" s="19" t="n"/>
      <c r="Q77" s="41">
        <f>IF(OR($A77="",$H77=""),"",IFERROR($H77+IF($I77="",0,$I77),""))</f>
        <v/>
      </c>
      <c r="R77" s="41">
        <f>IF($Q77="","",IFERROR(MAX(0,$Q77-IF($M77="",0,$M77)),""))</f>
        <v/>
      </c>
      <c r="S77" s="26">
        <f>IF(OR($A77="",$E77="",$R77=""),"",IFERROR(MAX(0,IF($R77=0,IF($L77&lt;&gt;"",$L77,Assumptions!$B$4),Assumptions!$B$4)-$E77),""))</f>
        <v/>
      </c>
      <c r="T77" s="6">
        <f>IF($A77="","",IF(OR($B77="",$C77=""),"Check tenancy",IF($D77="","Check payment date",IF($E77="","Check return date",IF($E77&lt;$D77,"Check date order",IF($E77&gt;Assumptions!$B$4,"Check future return date",IF(OR($H77="",$H77&lt;=0),"Check amount",IF(AND($L77&lt;&gt;"",$L77&lt;$E77),"Check replacement date",IF(AND($L77&lt;&gt;"",$L77&gt;Assumptions!$B$4),"Check replacement date",IF($M77&gt;$Q77,"Check replacement amount",IF(AND($M77&gt;0,$L77=""),"Check replacement date",IF(AND($K77="Received in full",OR($L77="",$M77&lt;$Q77)),"Check replacement",IF($R77=0,"Closed",IF($O77="Complete","Check follow-up status",IF($N77="","Set follow-up date",IF(AND($N77&lt;Assumptions!$B$4,$O77&lt;&gt;"Complete"),"Follow-up overdue",IF($I77&gt;Assumptions!$B$3,"Charge review",IF($S77&gt;Assumptions!$B$5,"Age review","Review"))))))))))))))))))</f>
        <v/>
      </c>
    </row>
    <row r="78" ht="31" customHeight="1">
      <c r="A78" s="19" t="n"/>
      <c r="B78" s="19" t="n"/>
      <c r="C78" s="19" t="n"/>
      <c r="D78" s="20" t="n"/>
      <c r="E78" s="20" t="n"/>
      <c r="F78" s="19" t="n"/>
      <c r="G78" s="19" t="n"/>
      <c r="H78" s="39" t="n"/>
      <c r="I78" s="39" t="n"/>
      <c r="J78" s="19" t="n"/>
      <c r="K78" s="19" t="n"/>
      <c r="L78" s="20" t="n"/>
      <c r="M78" s="39" t="n"/>
      <c r="N78" s="20" t="n"/>
      <c r="O78" s="19" t="n"/>
      <c r="P78" s="19" t="n"/>
      <c r="Q78" s="40">
        <f>IF(OR($A78="",$H78=""),"",IFERROR($H78+IF($I78="",0,$I78),""))</f>
        <v/>
      </c>
      <c r="R78" s="40">
        <f>IF($Q78="","",IFERROR(MAX(0,$Q78-IF($M78="",0,$M78)),""))</f>
        <v/>
      </c>
      <c r="S78" s="23">
        <f>IF(OR($A78="",$E78="",$R78=""),"",IFERROR(MAX(0,IF($R78=0,IF($L78&lt;&gt;"",$L78,Assumptions!$B$4),Assumptions!$B$4)-$E78),""))</f>
        <v/>
      </c>
      <c r="T78" s="24">
        <f>IF($A78="","",IF(OR($B78="",$C78=""),"Check tenancy",IF($D78="","Check payment date",IF($E78="","Check return date",IF($E78&lt;$D78,"Check date order",IF($E78&gt;Assumptions!$B$4,"Check future return date",IF(OR($H78="",$H78&lt;=0),"Check amount",IF(AND($L78&lt;&gt;"",$L78&lt;$E78),"Check replacement date",IF(AND($L78&lt;&gt;"",$L78&gt;Assumptions!$B$4),"Check replacement date",IF($M78&gt;$Q78,"Check replacement amount",IF(AND($M78&gt;0,$L78=""),"Check replacement date",IF(AND($K78="Received in full",OR($L78="",$M78&lt;$Q78)),"Check replacement",IF($R78=0,"Closed",IF($O78="Complete","Check follow-up status",IF($N78="","Set follow-up date",IF(AND($N78&lt;Assumptions!$B$4,$O78&lt;&gt;"Complete"),"Follow-up overdue",IF($I78&gt;Assumptions!$B$3,"Charge review",IF($S78&gt;Assumptions!$B$5,"Age review","Review"))))))))))))))))))</f>
        <v/>
      </c>
    </row>
    <row r="79" ht="31" customHeight="1">
      <c r="A79" s="19" t="n"/>
      <c r="B79" s="19" t="n"/>
      <c r="C79" s="19" t="n"/>
      <c r="D79" s="20" t="n"/>
      <c r="E79" s="20" t="n"/>
      <c r="F79" s="19" t="n"/>
      <c r="G79" s="19" t="n"/>
      <c r="H79" s="39" t="n"/>
      <c r="I79" s="39" t="n"/>
      <c r="J79" s="19" t="n"/>
      <c r="K79" s="19" t="n"/>
      <c r="L79" s="20" t="n"/>
      <c r="M79" s="39" t="n"/>
      <c r="N79" s="20" t="n"/>
      <c r="O79" s="19" t="n"/>
      <c r="P79" s="19" t="n"/>
      <c r="Q79" s="41">
        <f>IF(OR($A79="",$H79=""),"",IFERROR($H79+IF($I79="",0,$I79),""))</f>
        <v/>
      </c>
      <c r="R79" s="41">
        <f>IF($Q79="","",IFERROR(MAX(0,$Q79-IF($M79="",0,$M79)),""))</f>
        <v/>
      </c>
      <c r="S79" s="26">
        <f>IF(OR($A79="",$E79="",$R79=""),"",IFERROR(MAX(0,IF($R79=0,IF($L79&lt;&gt;"",$L79,Assumptions!$B$4),Assumptions!$B$4)-$E79),""))</f>
        <v/>
      </c>
      <c r="T79" s="6">
        <f>IF($A79="","",IF(OR($B79="",$C79=""),"Check tenancy",IF($D79="","Check payment date",IF($E79="","Check return date",IF($E79&lt;$D79,"Check date order",IF($E79&gt;Assumptions!$B$4,"Check future return date",IF(OR($H79="",$H79&lt;=0),"Check amount",IF(AND($L79&lt;&gt;"",$L79&lt;$E79),"Check replacement date",IF(AND($L79&lt;&gt;"",$L79&gt;Assumptions!$B$4),"Check replacement date",IF($M79&gt;$Q79,"Check replacement amount",IF(AND($M79&gt;0,$L79=""),"Check replacement date",IF(AND($K79="Received in full",OR($L79="",$M79&lt;$Q79)),"Check replacement",IF($R79=0,"Closed",IF($O79="Complete","Check follow-up status",IF($N79="","Set follow-up date",IF(AND($N79&lt;Assumptions!$B$4,$O79&lt;&gt;"Complete"),"Follow-up overdue",IF($I79&gt;Assumptions!$B$3,"Charge review",IF($S79&gt;Assumptions!$B$5,"Age review","Review"))))))))))))))))))</f>
        <v/>
      </c>
    </row>
    <row r="80" ht="31" customHeight="1">
      <c r="A80" s="19" t="n"/>
      <c r="B80" s="19" t="n"/>
      <c r="C80" s="19" t="n"/>
      <c r="D80" s="20" t="n"/>
      <c r="E80" s="20" t="n"/>
      <c r="F80" s="19" t="n"/>
      <c r="G80" s="19" t="n"/>
      <c r="H80" s="39" t="n"/>
      <c r="I80" s="39" t="n"/>
      <c r="J80" s="19" t="n"/>
      <c r="K80" s="19" t="n"/>
      <c r="L80" s="20" t="n"/>
      <c r="M80" s="39" t="n"/>
      <c r="N80" s="20" t="n"/>
      <c r="O80" s="19" t="n"/>
      <c r="P80" s="19" t="n"/>
      <c r="Q80" s="40">
        <f>IF(OR($A80="",$H80=""),"",IFERROR($H80+IF($I80="",0,$I80),""))</f>
        <v/>
      </c>
      <c r="R80" s="40">
        <f>IF($Q80="","",IFERROR(MAX(0,$Q80-IF($M80="",0,$M80)),""))</f>
        <v/>
      </c>
      <c r="S80" s="23">
        <f>IF(OR($A80="",$E80="",$R80=""),"",IFERROR(MAX(0,IF($R80=0,IF($L80&lt;&gt;"",$L80,Assumptions!$B$4),Assumptions!$B$4)-$E80),""))</f>
        <v/>
      </c>
      <c r="T80" s="24">
        <f>IF($A80="","",IF(OR($B80="",$C80=""),"Check tenancy",IF($D80="","Check payment date",IF($E80="","Check return date",IF($E80&lt;$D80,"Check date order",IF($E80&gt;Assumptions!$B$4,"Check future return date",IF(OR($H80="",$H80&lt;=0),"Check amount",IF(AND($L80&lt;&gt;"",$L80&lt;$E80),"Check replacement date",IF(AND($L80&lt;&gt;"",$L80&gt;Assumptions!$B$4),"Check replacement date",IF($M80&gt;$Q80,"Check replacement amount",IF(AND($M80&gt;0,$L80=""),"Check replacement date",IF(AND($K80="Received in full",OR($L80="",$M80&lt;$Q80)),"Check replacement",IF($R80=0,"Closed",IF($O80="Complete","Check follow-up status",IF($N80="","Set follow-up date",IF(AND($N80&lt;Assumptions!$B$4,$O80&lt;&gt;"Complete"),"Follow-up overdue",IF($I80&gt;Assumptions!$B$3,"Charge review",IF($S80&gt;Assumptions!$B$5,"Age review","Review"))))))))))))))))))</f>
        <v/>
      </c>
    </row>
    <row r="81" ht="31" customHeight="1">
      <c r="A81" s="19" t="n"/>
      <c r="B81" s="19" t="n"/>
      <c r="C81" s="19" t="n"/>
      <c r="D81" s="20" t="n"/>
      <c r="E81" s="20" t="n"/>
      <c r="F81" s="19" t="n"/>
      <c r="G81" s="19" t="n"/>
      <c r="H81" s="39" t="n"/>
      <c r="I81" s="39" t="n"/>
      <c r="J81" s="19" t="n"/>
      <c r="K81" s="19" t="n"/>
      <c r="L81" s="20" t="n"/>
      <c r="M81" s="39" t="n"/>
      <c r="N81" s="20" t="n"/>
      <c r="O81" s="19" t="n"/>
      <c r="P81" s="19" t="n"/>
      <c r="Q81" s="41">
        <f>IF(OR($A81="",$H81=""),"",IFERROR($H81+IF($I81="",0,$I81),""))</f>
        <v/>
      </c>
      <c r="R81" s="41">
        <f>IF($Q81="","",IFERROR(MAX(0,$Q81-IF($M81="",0,$M81)),""))</f>
        <v/>
      </c>
      <c r="S81" s="26">
        <f>IF(OR($A81="",$E81="",$R81=""),"",IFERROR(MAX(0,IF($R81=0,IF($L81&lt;&gt;"",$L81,Assumptions!$B$4),Assumptions!$B$4)-$E81),""))</f>
        <v/>
      </c>
      <c r="T81" s="6">
        <f>IF($A81="","",IF(OR($B81="",$C81=""),"Check tenancy",IF($D81="","Check payment date",IF($E81="","Check return date",IF($E81&lt;$D81,"Check date order",IF($E81&gt;Assumptions!$B$4,"Check future return date",IF(OR($H81="",$H81&lt;=0),"Check amount",IF(AND($L81&lt;&gt;"",$L81&lt;$E81),"Check replacement date",IF(AND($L81&lt;&gt;"",$L81&gt;Assumptions!$B$4),"Check replacement date",IF($M81&gt;$Q81,"Check replacement amount",IF(AND($M81&gt;0,$L81=""),"Check replacement date",IF(AND($K81="Received in full",OR($L81="",$M81&lt;$Q81)),"Check replacement",IF($R81=0,"Closed",IF($O81="Complete","Check follow-up status",IF($N81="","Set follow-up date",IF(AND($N81&lt;Assumptions!$B$4,$O81&lt;&gt;"Complete"),"Follow-up overdue",IF($I81&gt;Assumptions!$B$3,"Charge review",IF($S81&gt;Assumptions!$B$5,"Age review","Review"))))))))))))))))))</f>
        <v/>
      </c>
    </row>
    <row r="82" ht="31" customHeight="1">
      <c r="A82" s="19" t="n"/>
      <c r="B82" s="19" t="n"/>
      <c r="C82" s="19" t="n"/>
      <c r="D82" s="20" t="n"/>
      <c r="E82" s="20" t="n"/>
      <c r="F82" s="19" t="n"/>
      <c r="G82" s="19" t="n"/>
      <c r="H82" s="39" t="n"/>
      <c r="I82" s="39" t="n"/>
      <c r="J82" s="19" t="n"/>
      <c r="K82" s="19" t="n"/>
      <c r="L82" s="20" t="n"/>
      <c r="M82" s="39" t="n"/>
      <c r="N82" s="20" t="n"/>
      <c r="O82" s="19" t="n"/>
      <c r="P82" s="19" t="n"/>
      <c r="Q82" s="40">
        <f>IF(OR($A82="",$H82=""),"",IFERROR($H82+IF($I82="",0,$I82),""))</f>
        <v/>
      </c>
      <c r="R82" s="40">
        <f>IF($Q82="","",IFERROR(MAX(0,$Q82-IF($M82="",0,$M82)),""))</f>
        <v/>
      </c>
      <c r="S82" s="23">
        <f>IF(OR($A82="",$E82="",$R82=""),"",IFERROR(MAX(0,IF($R82=0,IF($L82&lt;&gt;"",$L82,Assumptions!$B$4),Assumptions!$B$4)-$E82),""))</f>
        <v/>
      </c>
      <c r="T82" s="24">
        <f>IF($A82="","",IF(OR($B82="",$C82=""),"Check tenancy",IF($D82="","Check payment date",IF($E82="","Check return date",IF($E82&lt;$D82,"Check date order",IF($E82&gt;Assumptions!$B$4,"Check future return date",IF(OR($H82="",$H82&lt;=0),"Check amount",IF(AND($L82&lt;&gt;"",$L82&lt;$E82),"Check replacement date",IF(AND($L82&lt;&gt;"",$L82&gt;Assumptions!$B$4),"Check replacement date",IF($M82&gt;$Q82,"Check replacement amount",IF(AND($M82&gt;0,$L82=""),"Check replacement date",IF(AND($K82="Received in full",OR($L82="",$M82&lt;$Q82)),"Check replacement",IF($R82=0,"Closed",IF($O82="Complete","Check follow-up status",IF($N82="","Set follow-up date",IF(AND($N82&lt;Assumptions!$B$4,$O82&lt;&gt;"Complete"),"Follow-up overdue",IF($I82&gt;Assumptions!$B$3,"Charge review",IF($S82&gt;Assumptions!$B$5,"Age review","Review"))))))))))))))))))</f>
        <v/>
      </c>
    </row>
    <row r="83" ht="31" customHeight="1">
      <c r="A83" s="19" t="n"/>
      <c r="B83" s="19" t="n"/>
      <c r="C83" s="19" t="n"/>
      <c r="D83" s="20" t="n"/>
      <c r="E83" s="20" t="n"/>
      <c r="F83" s="19" t="n"/>
      <c r="G83" s="19" t="n"/>
      <c r="H83" s="39" t="n"/>
      <c r="I83" s="39" t="n"/>
      <c r="J83" s="19" t="n"/>
      <c r="K83" s="19" t="n"/>
      <c r="L83" s="20" t="n"/>
      <c r="M83" s="39" t="n"/>
      <c r="N83" s="20" t="n"/>
      <c r="O83" s="19" t="n"/>
      <c r="P83" s="19" t="n"/>
      <c r="Q83" s="41">
        <f>IF(OR($A83="",$H83=""),"",IFERROR($H83+IF($I83="",0,$I83),""))</f>
        <v/>
      </c>
      <c r="R83" s="41">
        <f>IF($Q83="","",IFERROR(MAX(0,$Q83-IF($M83="",0,$M83)),""))</f>
        <v/>
      </c>
      <c r="S83" s="26">
        <f>IF(OR($A83="",$E83="",$R83=""),"",IFERROR(MAX(0,IF($R83=0,IF($L83&lt;&gt;"",$L83,Assumptions!$B$4),Assumptions!$B$4)-$E83),""))</f>
        <v/>
      </c>
      <c r="T83" s="6">
        <f>IF($A83="","",IF(OR($B83="",$C83=""),"Check tenancy",IF($D83="","Check payment date",IF($E83="","Check return date",IF($E83&lt;$D83,"Check date order",IF($E83&gt;Assumptions!$B$4,"Check future return date",IF(OR($H83="",$H83&lt;=0),"Check amount",IF(AND($L83&lt;&gt;"",$L83&lt;$E83),"Check replacement date",IF(AND($L83&lt;&gt;"",$L83&gt;Assumptions!$B$4),"Check replacement date",IF($M83&gt;$Q83,"Check replacement amount",IF(AND($M83&gt;0,$L83=""),"Check replacement date",IF(AND($K83="Received in full",OR($L83="",$M83&lt;$Q83)),"Check replacement",IF($R83=0,"Closed",IF($O83="Complete","Check follow-up status",IF($N83="","Set follow-up date",IF(AND($N83&lt;Assumptions!$B$4,$O83&lt;&gt;"Complete"),"Follow-up overdue",IF($I83&gt;Assumptions!$B$3,"Charge review",IF($S83&gt;Assumptions!$B$5,"Age review","Review"))))))))))))))))))</f>
        <v/>
      </c>
    </row>
    <row r="84" ht="31" customHeight="1">
      <c r="A84" s="19" t="n"/>
      <c r="B84" s="19" t="n"/>
      <c r="C84" s="19" t="n"/>
      <c r="D84" s="20" t="n"/>
      <c r="E84" s="20" t="n"/>
      <c r="F84" s="19" t="n"/>
      <c r="G84" s="19" t="n"/>
      <c r="H84" s="39" t="n"/>
      <c r="I84" s="39" t="n"/>
      <c r="J84" s="19" t="n"/>
      <c r="K84" s="19" t="n"/>
      <c r="L84" s="20" t="n"/>
      <c r="M84" s="39" t="n"/>
      <c r="N84" s="20" t="n"/>
      <c r="O84" s="19" t="n"/>
      <c r="P84" s="19" t="n"/>
      <c r="Q84" s="40">
        <f>IF(OR($A84="",$H84=""),"",IFERROR($H84+IF($I84="",0,$I84),""))</f>
        <v/>
      </c>
      <c r="R84" s="40">
        <f>IF($Q84="","",IFERROR(MAX(0,$Q84-IF($M84="",0,$M84)),""))</f>
        <v/>
      </c>
      <c r="S84" s="23">
        <f>IF(OR($A84="",$E84="",$R84=""),"",IFERROR(MAX(0,IF($R84=0,IF($L84&lt;&gt;"",$L84,Assumptions!$B$4),Assumptions!$B$4)-$E84),""))</f>
        <v/>
      </c>
      <c r="T84" s="24">
        <f>IF($A84="","",IF(OR($B84="",$C84=""),"Check tenancy",IF($D84="","Check payment date",IF($E84="","Check return date",IF($E84&lt;$D84,"Check date order",IF($E84&gt;Assumptions!$B$4,"Check future return date",IF(OR($H84="",$H84&lt;=0),"Check amount",IF(AND($L84&lt;&gt;"",$L84&lt;$E84),"Check replacement date",IF(AND($L84&lt;&gt;"",$L84&gt;Assumptions!$B$4),"Check replacement date",IF($M84&gt;$Q84,"Check replacement amount",IF(AND($M84&gt;0,$L84=""),"Check replacement date",IF(AND($K84="Received in full",OR($L84="",$M84&lt;$Q84)),"Check replacement",IF($R84=0,"Closed",IF($O84="Complete","Check follow-up status",IF($N84="","Set follow-up date",IF(AND($N84&lt;Assumptions!$B$4,$O84&lt;&gt;"Complete"),"Follow-up overdue",IF($I84&gt;Assumptions!$B$3,"Charge review",IF($S84&gt;Assumptions!$B$5,"Age review","Review"))))))))))))))))))</f>
        <v/>
      </c>
    </row>
    <row r="85" ht="31" customHeight="1">
      <c r="A85" s="19" t="n"/>
      <c r="B85" s="19" t="n"/>
      <c r="C85" s="19" t="n"/>
      <c r="D85" s="20" t="n"/>
      <c r="E85" s="20" t="n"/>
      <c r="F85" s="19" t="n"/>
      <c r="G85" s="19" t="n"/>
      <c r="H85" s="39" t="n"/>
      <c r="I85" s="39" t="n"/>
      <c r="J85" s="19" t="n"/>
      <c r="K85" s="19" t="n"/>
      <c r="L85" s="20" t="n"/>
      <c r="M85" s="39" t="n"/>
      <c r="N85" s="20" t="n"/>
      <c r="O85" s="19" t="n"/>
      <c r="P85" s="19" t="n"/>
      <c r="Q85" s="41">
        <f>IF(OR($A85="",$H85=""),"",IFERROR($H85+IF($I85="",0,$I85),""))</f>
        <v/>
      </c>
      <c r="R85" s="41">
        <f>IF($Q85="","",IFERROR(MAX(0,$Q85-IF($M85="",0,$M85)),""))</f>
        <v/>
      </c>
      <c r="S85" s="26">
        <f>IF(OR($A85="",$E85="",$R85=""),"",IFERROR(MAX(0,IF($R85=0,IF($L85&lt;&gt;"",$L85,Assumptions!$B$4),Assumptions!$B$4)-$E85),""))</f>
        <v/>
      </c>
      <c r="T85" s="6">
        <f>IF($A85="","",IF(OR($B85="",$C85=""),"Check tenancy",IF($D85="","Check payment date",IF($E85="","Check return date",IF($E85&lt;$D85,"Check date order",IF($E85&gt;Assumptions!$B$4,"Check future return date",IF(OR($H85="",$H85&lt;=0),"Check amount",IF(AND($L85&lt;&gt;"",$L85&lt;$E85),"Check replacement date",IF(AND($L85&lt;&gt;"",$L85&gt;Assumptions!$B$4),"Check replacement date",IF($M85&gt;$Q85,"Check replacement amount",IF(AND($M85&gt;0,$L85=""),"Check replacement date",IF(AND($K85="Received in full",OR($L85="",$M85&lt;$Q85)),"Check replacement",IF($R85=0,"Closed",IF($O85="Complete","Check follow-up status",IF($N85="","Set follow-up date",IF(AND($N85&lt;Assumptions!$B$4,$O85&lt;&gt;"Complete"),"Follow-up overdue",IF($I85&gt;Assumptions!$B$3,"Charge review",IF($S85&gt;Assumptions!$B$5,"Age review","Review"))))))))))))))))))</f>
        <v/>
      </c>
    </row>
    <row r="86" ht="31" customHeight="1">
      <c r="A86" s="19" t="n"/>
      <c r="B86" s="19" t="n"/>
      <c r="C86" s="19" t="n"/>
      <c r="D86" s="20" t="n"/>
      <c r="E86" s="20" t="n"/>
      <c r="F86" s="19" t="n"/>
      <c r="G86" s="19" t="n"/>
      <c r="H86" s="39" t="n"/>
      <c r="I86" s="39" t="n"/>
      <c r="J86" s="19" t="n"/>
      <c r="K86" s="19" t="n"/>
      <c r="L86" s="20" t="n"/>
      <c r="M86" s="39" t="n"/>
      <c r="N86" s="20" t="n"/>
      <c r="O86" s="19" t="n"/>
      <c r="P86" s="19" t="n"/>
      <c r="Q86" s="40">
        <f>IF(OR($A86="",$H86=""),"",IFERROR($H86+IF($I86="",0,$I86),""))</f>
        <v/>
      </c>
      <c r="R86" s="40">
        <f>IF($Q86="","",IFERROR(MAX(0,$Q86-IF($M86="",0,$M86)),""))</f>
        <v/>
      </c>
      <c r="S86" s="23">
        <f>IF(OR($A86="",$E86="",$R86=""),"",IFERROR(MAX(0,IF($R86=0,IF($L86&lt;&gt;"",$L86,Assumptions!$B$4),Assumptions!$B$4)-$E86),""))</f>
        <v/>
      </c>
      <c r="T86" s="24">
        <f>IF($A86="","",IF(OR($B86="",$C86=""),"Check tenancy",IF($D86="","Check payment date",IF($E86="","Check return date",IF($E86&lt;$D86,"Check date order",IF($E86&gt;Assumptions!$B$4,"Check future return date",IF(OR($H86="",$H86&lt;=0),"Check amount",IF(AND($L86&lt;&gt;"",$L86&lt;$E86),"Check replacement date",IF(AND($L86&lt;&gt;"",$L86&gt;Assumptions!$B$4),"Check replacement date",IF($M86&gt;$Q86,"Check replacement amount",IF(AND($M86&gt;0,$L86=""),"Check replacement date",IF(AND($K86="Received in full",OR($L86="",$M86&lt;$Q86)),"Check replacement",IF($R86=0,"Closed",IF($O86="Complete","Check follow-up status",IF($N86="","Set follow-up date",IF(AND($N86&lt;Assumptions!$B$4,$O86&lt;&gt;"Complete"),"Follow-up overdue",IF($I86&gt;Assumptions!$B$3,"Charge review",IF($S86&gt;Assumptions!$B$5,"Age review","Review"))))))))))))))))))</f>
        <v/>
      </c>
    </row>
    <row r="87" ht="31" customHeight="1">
      <c r="A87" s="19" t="n"/>
      <c r="B87" s="19" t="n"/>
      <c r="C87" s="19" t="n"/>
      <c r="D87" s="20" t="n"/>
      <c r="E87" s="20" t="n"/>
      <c r="F87" s="19" t="n"/>
      <c r="G87" s="19" t="n"/>
      <c r="H87" s="39" t="n"/>
      <c r="I87" s="39" t="n"/>
      <c r="J87" s="19" t="n"/>
      <c r="K87" s="19" t="n"/>
      <c r="L87" s="20" t="n"/>
      <c r="M87" s="39" t="n"/>
      <c r="N87" s="20" t="n"/>
      <c r="O87" s="19" t="n"/>
      <c r="P87" s="19" t="n"/>
      <c r="Q87" s="41">
        <f>IF(OR($A87="",$H87=""),"",IFERROR($H87+IF($I87="",0,$I87),""))</f>
        <v/>
      </c>
      <c r="R87" s="41">
        <f>IF($Q87="","",IFERROR(MAX(0,$Q87-IF($M87="",0,$M87)),""))</f>
        <v/>
      </c>
      <c r="S87" s="26">
        <f>IF(OR($A87="",$E87="",$R87=""),"",IFERROR(MAX(0,IF($R87=0,IF($L87&lt;&gt;"",$L87,Assumptions!$B$4),Assumptions!$B$4)-$E87),""))</f>
        <v/>
      </c>
      <c r="T87" s="6">
        <f>IF($A87="","",IF(OR($B87="",$C87=""),"Check tenancy",IF($D87="","Check payment date",IF($E87="","Check return date",IF($E87&lt;$D87,"Check date order",IF($E87&gt;Assumptions!$B$4,"Check future return date",IF(OR($H87="",$H87&lt;=0),"Check amount",IF(AND($L87&lt;&gt;"",$L87&lt;$E87),"Check replacement date",IF(AND($L87&lt;&gt;"",$L87&gt;Assumptions!$B$4),"Check replacement date",IF($M87&gt;$Q87,"Check replacement amount",IF(AND($M87&gt;0,$L87=""),"Check replacement date",IF(AND($K87="Received in full",OR($L87="",$M87&lt;$Q87)),"Check replacement",IF($R87=0,"Closed",IF($O87="Complete","Check follow-up status",IF($N87="","Set follow-up date",IF(AND($N87&lt;Assumptions!$B$4,$O87&lt;&gt;"Complete"),"Follow-up overdue",IF($I87&gt;Assumptions!$B$3,"Charge review",IF($S87&gt;Assumptions!$B$5,"Age review","Review"))))))))))))))))))</f>
        <v/>
      </c>
    </row>
    <row r="88" ht="31" customHeight="1">
      <c r="A88" s="19" t="n"/>
      <c r="B88" s="19" t="n"/>
      <c r="C88" s="19" t="n"/>
      <c r="D88" s="20" t="n"/>
      <c r="E88" s="20" t="n"/>
      <c r="F88" s="19" t="n"/>
      <c r="G88" s="19" t="n"/>
      <c r="H88" s="39" t="n"/>
      <c r="I88" s="39" t="n"/>
      <c r="J88" s="19" t="n"/>
      <c r="K88" s="19" t="n"/>
      <c r="L88" s="20" t="n"/>
      <c r="M88" s="39" t="n"/>
      <c r="N88" s="20" t="n"/>
      <c r="O88" s="19" t="n"/>
      <c r="P88" s="19" t="n"/>
      <c r="Q88" s="40">
        <f>IF(OR($A88="",$H88=""),"",IFERROR($H88+IF($I88="",0,$I88),""))</f>
        <v/>
      </c>
      <c r="R88" s="40">
        <f>IF($Q88="","",IFERROR(MAX(0,$Q88-IF($M88="",0,$M88)),""))</f>
        <v/>
      </c>
      <c r="S88" s="23">
        <f>IF(OR($A88="",$E88="",$R88=""),"",IFERROR(MAX(0,IF($R88=0,IF($L88&lt;&gt;"",$L88,Assumptions!$B$4),Assumptions!$B$4)-$E88),""))</f>
        <v/>
      </c>
      <c r="T88" s="24">
        <f>IF($A88="","",IF(OR($B88="",$C88=""),"Check tenancy",IF($D88="","Check payment date",IF($E88="","Check return date",IF($E88&lt;$D88,"Check date order",IF($E88&gt;Assumptions!$B$4,"Check future return date",IF(OR($H88="",$H88&lt;=0),"Check amount",IF(AND($L88&lt;&gt;"",$L88&lt;$E88),"Check replacement date",IF(AND($L88&lt;&gt;"",$L88&gt;Assumptions!$B$4),"Check replacement date",IF($M88&gt;$Q88,"Check replacement amount",IF(AND($M88&gt;0,$L88=""),"Check replacement date",IF(AND($K88="Received in full",OR($L88="",$M88&lt;$Q88)),"Check replacement",IF($R88=0,"Closed",IF($O88="Complete","Check follow-up status",IF($N88="","Set follow-up date",IF(AND($N88&lt;Assumptions!$B$4,$O88&lt;&gt;"Complete"),"Follow-up overdue",IF($I88&gt;Assumptions!$B$3,"Charge review",IF($S88&gt;Assumptions!$B$5,"Age review","Review"))))))))))))))))))</f>
        <v/>
      </c>
    </row>
    <row r="89" ht="31" customHeight="1">
      <c r="A89" s="19" t="n"/>
      <c r="B89" s="19" t="n"/>
      <c r="C89" s="19" t="n"/>
      <c r="D89" s="20" t="n"/>
      <c r="E89" s="20" t="n"/>
      <c r="F89" s="19" t="n"/>
      <c r="G89" s="19" t="n"/>
      <c r="H89" s="39" t="n"/>
      <c r="I89" s="39" t="n"/>
      <c r="J89" s="19" t="n"/>
      <c r="K89" s="19" t="n"/>
      <c r="L89" s="20" t="n"/>
      <c r="M89" s="39" t="n"/>
      <c r="N89" s="20" t="n"/>
      <c r="O89" s="19" t="n"/>
      <c r="P89" s="19" t="n"/>
      <c r="Q89" s="41">
        <f>IF(OR($A89="",$H89=""),"",IFERROR($H89+IF($I89="",0,$I89),""))</f>
        <v/>
      </c>
      <c r="R89" s="41">
        <f>IF($Q89="","",IFERROR(MAX(0,$Q89-IF($M89="",0,$M89)),""))</f>
        <v/>
      </c>
      <c r="S89" s="26">
        <f>IF(OR($A89="",$E89="",$R89=""),"",IFERROR(MAX(0,IF($R89=0,IF($L89&lt;&gt;"",$L89,Assumptions!$B$4),Assumptions!$B$4)-$E89),""))</f>
        <v/>
      </c>
      <c r="T89" s="6">
        <f>IF($A89="","",IF(OR($B89="",$C89=""),"Check tenancy",IF($D89="","Check payment date",IF($E89="","Check return date",IF($E89&lt;$D89,"Check date order",IF($E89&gt;Assumptions!$B$4,"Check future return date",IF(OR($H89="",$H89&lt;=0),"Check amount",IF(AND($L89&lt;&gt;"",$L89&lt;$E89),"Check replacement date",IF(AND($L89&lt;&gt;"",$L89&gt;Assumptions!$B$4),"Check replacement date",IF($M89&gt;$Q89,"Check replacement amount",IF(AND($M89&gt;0,$L89=""),"Check replacement date",IF(AND($K89="Received in full",OR($L89="",$M89&lt;$Q89)),"Check replacement",IF($R89=0,"Closed",IF($O89="Complete","Check follow-up status",IF($N89="","Set follow-up date",IF(AND($N89&lt;Assumptions!$B$4,$O89&lt;&gt;"Complete"),"Follow-up overdue",IF($I89&gt;Assumptions!$B$3,"Charge review",IF($S89&gt;Assumptions!$B$5,"Age review","Review"))))))))))))))))))</f>
        <v/>
      </c>
    </row>
    <row r="90" ht="31" customHeight="1">
      <c r="A90" s="19" t="n"/>
      <c r="B90" s="19" t="n"/>
      <c r="C90" s="19" t="n"/>
      <c r="D90" s="20" t="n"/>
      <c r="E90" s="20" t="n"/>
      <c r="F90" s="19" t="n"/>
      <c r="G90" s="19" t="n"/>
      <c r="H90" s="39" t="n"/>
      <c r="I90" s="39" t="n"/>
      <c r="J90" s="19" t="n"/>
      <c r="K90" s="19" t="n"/>
      <c r="L90" s="20" t="n"/>
      <c r="M90" s="39" t="n"/>
      <c r="N90" s="20" t="n"/>
      <c r="O90" s="19" t="n"/>
      <c r="P90" s="19" t="n"/>
      <c r="Q90" s="40">
        <f>IF(OR($A90="",$H90=""),"",IFERROR($H90+IF($I90="",0,$I90),""))</f>
        <v/>
      </c>
      <c r="R90" s="40">
        <f>IF($Q90="","",IFERROR(MAX(0,$Q90-IF($M90="",0,$M90)),""))</f>
        <v/>
      </c>
      <c r="S90" s="23">
        <f>IF(OR($A90="",$E90="",$R90=""),"",IFERROR(MAX(0,IF($R90=0,IF($L90&lt;&gt;"",$L90,Assumptions!$B$4),Assumptions!$B$4)-$E90),""))</f>
        <v/>
      </c>
      <c r="T90" s="24">
        <f>IF($A90="","",IF(OR($B90="",$C90=""),"Check tenancy",IF($D90="","Check payment date",IF($E90="","Check return date",IF($E90&lt;$D90,"Check date order",IF($E90&gt;Assumptions!$B$4,"Check future return date",IF(OR($H90="",$H90&lt;=0),"Check amount",IF(AND($L90&lt;&gt;"",$L90&lt;$E90),"Check replacement date",IF(AND($L90&lt;&gt;"",$L90&gt;Assumptions!$B$4),"Check replacement date",IF($M90&gt;$Q90,"Check replacement amount",IF(AND($M90&gt;0,$L90=""),"Check replacement date",IF(AND($K90="Received in full",OR($L90="",$M90&lt;$Q90)),"Check replacement",IF($R90=0,"Closed",IF($O90="Complete","Check follow-up status",IF($N90="","Set follow-up date",IF(AND($N90&lt;Assumptions!$B$4,$O90&lt;&gt;"Complete"),"Follow-up overdue",IF($I90&gt;Assumptions!$B$3,"Charge review",IF($S90&gt;Assumptions!$B$5,"Age review","Review"))))))))))))))))))</f>
        <v/>
      </c>
    </row>
    <row r="91" ht="31" customHeight="1">
      <c r="A91" s="19" t="n"/>
      <c r="B91" s="19" t="n"/>
      <c r="C91" s="19" t="n"/>
      <c r="D91" s="20" t="n"/>
      <c r="E91" s="20" t="n"/>
      <c r="F91" s="19" t="n"/>
      <c r="G91" s="19" t="n"/>
      <c r="H91" s="39" t="n"/>
      <c r="I91" s="39" t="n"/>
      <c r="J91" s="19" t="n"/>
      <c r="K91" s="19" t="n"/>
      <c r="L91" s="20" t="n"/>
      <c r="M91" s="39" t="n"/>
      <c r="N91" s="20" t="n"/>
      <c r="O91" s="19" t="n"/>
      <c r="P91" s="19" t="n"/>
      <c r="Q91" s="41">
        <f>IF(OR($A91="",$H91=""),"",IFERROR($H91+IF($I91="",0,$I91),""))</f>
        <v/>
      </c>
      <c r="R91" s="41">
        <f>IF($Q91="","",IFERROR(MAX(0,$Q91-IF($M91="",0,$M91)),""))</f>
        <v/>
      </c>
      <c r="S91" s="26">
        <f>IF(OR($A91="",$E91="",$R91=""),"",IFERROR(MAX(0,IF($R91=0,IF($L91&lt;&gt;"",$L91,Assumptions!$B$4),Assumptions!$B$4)-$E91),""))</f>
        <v/>
      </c>
      <c r="T91" s="6">
        <f>IF($A91="","",IF(OR($B91="",$C91=""),"Check tenancy",IF($D91="","Check payment date",IF($E91="","Check return date",IF($E91&lt;$D91,"Check date order",IF($E91&gt;Assumptions!$B$4,"Check future return date",IF(OR($H91="",$H91&lt;=0),"Check amount",IF(AND($L91&lt;&gt;"",$L91&lt;$E91),"Check replacement date",IF(AND($L91&lt;&gt;"",$L91&gt;Assumptions!$B$4),"Check replacement date",IF($M91&gt;$Q91,"Check replacement amount",IF(AND($M91&gt;0,$L91=""),"Check replacement date",IF(AND($K91="Received in full",OR($L91="",$M91&lt;$Q91)),"Check replacement",IF($R91=0,"Closed",IF($O91="Complete","Check follow-up status",IF($N91="","Set follow-up date",IF(AND($N91&lt;Assumptions!$B$4,$O91&lt;&gt;"Complete"),"Follow-up overdue",IF($I91&gt;Assumptions!$B$3,"Charge review",IF($S91&gt;Assumptions!$B$5,"Age review","Review"))))))))))))))))))</f>
        <v/>
      </c>
    </row>
    <row r="92" ht="31" customHeight="1">
      <c r="A92" s="19" t="n"/>
      <c r="B92" s="19" t="n"/>
      <c r="C92" s="19" t="n"/>
      <c r="D92" s="20" t="n"/>
      <c r="E92" s="20" t="n"/>
      <c r="F92" s="19" t="n"/>
      <c r="G92" s="19" t="n"/>
      <c r="H92" s="39" t="n"/>
      <c r="I92" s="39" t="n"/>
      <c r="J92" s="19" t="n"/>
      <c r="K92" s="19" t="n"/>
      <c r="L92" s="20" t="n"/>
      <c r="M92" s="39" t="n"/>
      <c r="N92" s="20" t="n"/>
      <c r="O92" s="19" t="n"/>
      <c r="P92" s="19" t="n"/>
      <c r="Q92" s="40">
        <f>IF(OR($A92="",$H92=""),"",IFERROR($H92+IF($I92="",0,$I92),""))</f>
        <v/>
      </c>
      <c r="R92" s="40">
        <f>IF($Q92="","",IFERROR(MAX(0,$Q92-IF($M92="",0,$M92)),""))</f>
        <v/>
      </c>
      <c r="S92" s="23">
        <f>IF(OR($A92="",$E92="",$R92=""),"",IFERROR(MAX(0,IF($R92=0,IF($L92&lt;&gt;"",$L92,Assumptions!$B$4),Assumptions!$B$4)-$E92),""))</f>
        <v/>
      </c>
      <c r="T92" s="24">
        <f>IF($A92="","",IF(OR($B92="",$C92=""),"Check tenancy",IF($D92="","Check payment date",IF($E92="","Check return date",IF($E92&lt;$D92,"Check date order",IF($E92&gt;Assumptions!$B$4,"Check future return date",IF(OR($H92="",$H92&lt;=0),"Check amount",IF(AND($L92&lt;&gt;"",$L92&lt;$E92),"Check replacement date",IF(AND($L92&lt;&gt;"",$L92&gt;Assumptions!$B$4),"Check replacement date",IF($M92&gt;$Q92,"Check replacement amount",IF(AND($M92&gt;0,$L92=""),"Check replacement date",IF(AND($K92="Received in full",OR($L92="",$M92&lt;$Q92)),"Check replacement",IF($R92=0,"Closed",IF($O92="Complete","Check follow-up status",IF($N92="","Set follow-up date",IF(AND($N92&lt;Assumptions!$B$4,$O92&lt;&gt;"Complete"),"Follow-up overdue",IF($I92&gt;Assumptions!$B$3,"Charge review",IF($S92&gt;Assumptions!$B$5,"Age review","Review"))))))))))))))))))</f>
        <v/>
      </c>
    </row>
    <row r="93" ht="31" customHeight="1">
      <c r="A93" s="19" t="n"/>
      <c r="B93" s="19" t="n"/>
      <c r="C93" s="19" t="n"/>
      <c r="D93" s="20" t="n"/>
      <c r="E93" s="20" t="n"/>
      <c r="F93" s="19" t="n"/>
      <c r="G93" s="19" t="n"/>
      <c r="H93" s="39" t="n"/>
      <c r="I93" s="39" t="n"/>
      <c r="J93" s="19" t="n"/>
      <c r="K93" s="19" t="n"/>
      <c r="L93" s="20" t="n"/>
      <c r="M93" s="39" t="n"/>
      <c r="N93" s="20" t="n"/>
      <c r="O93" s="19" t="n"/>
      <c r="P93" s="19" t="n"/>
      <c r="Q93" s="41">
        <f>IF(OR($A93="",$H93=""),"",IFERROR($H93+IF($I93="",0,$I93),""))</f>
        <v/>
      </c>
      <c r="R93" s="41">
        <f>IF($Q93="","",IFERROR(MAX(0,$Q93-IF($M93="",0,$M93)),""))</f>
        <v/>
      </c>
      <c r="S93" s="26">
        <f>IF(OR($A93="",$E93="",$R93=""),"",IFERROR(MAX(0,IF($R93=0,IF($L93&lt;&gt;"",$L93,Assumptions!$B$4),Assumptions!$B$4)-$E93),""))</f>
        <v/>
      </c>
      <c r="T93" s="6">
        <f>IF($A93="","",IF(OR($B93="",$C93=""),"Check tenancy",IF($D93="","Check payment date",IF($E93="","Check return date",IF($E93&lt;$D93,"Check date order",IF($E93&gt;Assumptions!$B$4,"Check future return date",IF(OR($H93="",$H93&lt;=0),"Check amount",IF(AND($L93&lt;&gt;"",$L93&lt;$E93),"Check replacement date",IF(AND($L93&lt;&gt;"",$L93&gt;Assumptions!$B$4),"Check replacement date",IF($M93&gt;$Q93,"Check replacement amount",IF(AND($M93&gt;0,$L93=""),"Check replacement date",IF(AND($K93="Received in full",OR($L93="",$M93&lt;$Q93)),"Check replacement",IF($R93=0,"Closed",IF($O93="Complete","Check follow-up status",IF($N93="","Set follow-up date",IF(AND($N93&lt;Assumptions!$B$4,$O93&lt;&gt;"Complete"),"Follow-up overdue",IF($I93&gt;Assumptions!$B$3,"Charge review",IF($S93&gt;Assumptions!$B$5,"Age review","Review"))))))))))))))))))</f>
        <v/>
      </c>
    </row>
    <row r="94" ht="31" customHeight="1">
      <c r="A94" s="19" t="n"/>
      <c r="B94" s="19" t="n"/>
      <c r="C94" s="19" t="n"/>
      <c r="D94" s="20" t="n"/>
      <c r="E94" s="20" t="n"/>
      <c r="F94" s="19" t="n"/>
      <c r="G94" s="19" t="n"/>
      <c r="H94" s="39" t="n"/>
      <c r="I94" s="39" t="n"/>
      <c r="J94" s="19" t="n"/>
      <c r="K94" s="19" t="n"/>
      <c r="L94" s="20" t="n"/>
      <c r="M94" s="39" t="n"/>
      <c r="N94" s="20" t="n"/>
      <c r="O94" s="19" t="n"/>
      <c r="P94" s="19" t="n"/>
      <c r="Q94" s="40">
        <f>IF(OR($A94="",$H94=""),"",IFERROR($H94+IF($I94="",0,$I94),""))</f>
        <v/>
      </c>
      <c r="R94" s="40">
        <f>IF($Q94="","",IFERROR(MAX(0,$Q94-IF($M94="",0,$M94)),""))</f>
        <v/>
      </c>
      <c r="S94" s="23">
        <f>IF(OR($A94="",$E94="",$R94=""),"",IFERROR(MAX(0,IF($R94=0,IF($L94&lt;&gt;"",$L94,Assumptions!$B$4),Assumptions!$B$4)-$E94),""))</f>
        <v/>
      </c>
      <c r="T94" s="24">
        <f>IF($A94="","",IF(OR($B94="",$C94=""),"Check tenancy",IF($D94="","Check payment date",IF($E94="","Check return date",IF($E94&lt;$D94,"Check date order",IF($E94&gt;Assumptions!$B$4,"Check future return date",IF(OR($H94="",$H94&lt;=0),"Check amount",IF(AND($L94&lt;&gt;"",$L94&lt;$E94),"Check replacement date",IF(AND($L94&lt;&gt;"",$L94&gt;Assumptions!$B$4),"Check replacement date",IF($M94&gt;$Q94,"Check replacement amount",IF(AND($M94&gt;0,$L94=""),"Check replacement date",IF(AND($K94="Received in full",OR($L94="",$M94&lt;$Q94)),"Check replacement",IF($R94=0,"Closed",IF($O94="Complete","Check follow-up status",IF($N94="","Set follow-up date",IF(AND($N94&lt;Assumptions!$B$4,$O94&lt;&gt;"Complete"),"Follow-up overdue",IF($I94&gt;Assumptions!$B$3,"Charge review",IF($S94&gt;Assumptions!$B$5,"Age review","Review"))))))))))))))))))</f>
        <v/>
      </c>
    </row>
    <row r="95" ht="31" customHeight="1">
      <c r="A95" s="19" t="n"/>
      <c r="B95" s="19" t="n"/>
      <c r="C95" s="19" t="n"/>
      <c r="D95" s="20" t="n"/>
      <c r="E95" s="20" t="n"/>
      <c r="F95" s="19" t="n"/>
      <c r="G95" s="19" t="n"/>
      <c r="H95" s="39" t="n"/>
      <c r="I95" s="39" t="n"/>
      <c r="J95" s="19" t="n"/>
      <c r="K95" s="19" t="n"/>
      <c r="L95" s="20" t="n"/>
      <c r="M95" s="39" t="n"/>
      <c r="N95" s="20" t="n"/>
      <c r="O95" s="19" t="n"/>
      <c r="P95" s="19" t="n"/>
      <c r="Q95" s="41">
        <f>IF(OR($A95="",$H95=""),"",IFERROR($H95+IF($I95="",0,$I95),""))</f>
        <v/>
      </c>
      <c r="R95" s="41">
        <f>IF($Q95="","",IFERROR(MAX(0,$Q95-IF($M95="",0,$M95)),""))</f>
        <v/>
      </c>
      <c r="S95" s="26">
        <f>IF(OR($A95="",$E95="",$R95=""),"",IFERROR(MAX(0,IF($R95=0,IF($L95&lt;&gt;"",$L95,Assumptions!$B$4),Assumptions!$B$4)-$E95),""))</f>
        <v/>
      </c>
      <c r="T95" s="6">
        <f>IF($A95="","",IF(OR($B95="",$C95=""),"Check tenancy",IF($D95="","Check payment date",IF($E95="","Check return date",IF($E95&lt;$D95,"Check date order",IF($E95&gt;Assumptions!$B$4,"Check future return date",IF(OR($H95="",$H95&lt;=0),"Check amount",IF(AND($L95&lt;&gt;"",$L95&lt;$E95),"Check replacement date",IF(AND($L95&lt;&gt;"",$L95&gt;Assumptions!$B$4),"Check replacement date",IF($M95&gt;$Q95,"Check replacement amount",IF(AND($M95&gt;0,$L95=""),"Check replacement date",IF(AND($K95="Received in full",OR($L95="",$M95&lt;$Q95)),"Check replacement",IF($R95=0,"Closed",IF($O95="Complete","Check follow-up status",IF($N95="","Set follow-up date",IF(AND($N95&lt;Assumptions!$B$4,$O95&lt;&gt;"Complete"),"Follow-up overdue",IF($I95&gt;Assumptions!$B$3,"Charge review",IF($S95&gt;Assumptions!$B$5,"Age review","Review"))))))))))))))))))</f>
        <v/>
      </c>
    </row>
    <row r="96" ht="31" customHeight="1">
      <c r="A96" s="19" t="n"/>
      <c r="B96" s="19" t="n"/>
      <c r="C96" s="19" t="n"/>
      <c r="D96" s="20" t="n"/>
      <c r="E96" s="20" t="n"/>
      <c r="F96" s="19" t="n"/>
      <c r="G96" s="19" t="n"/>
      <c r="H96" s="39" t="n"/>
      <c r="I96" s="39" t="n"/>
      <c r="J96" s="19" t="n"/>
      <c r="K96" s="19" t="n"/>
      <c r="L96" s="20" t="n"/>
      <c r="M96" s="39" t="n"/>
      <c r="N96" s="20" t="n"/>
      <c r="O96" s="19" t="n"/>
      <c r="P96" s="19" t="n"/>
      <c r="Q96" s="40">
        <f>IF(OR($A96="",$H96=""),"",IFERROR($H96+IF($I96="",0,$I96),""))</f>
        <v/>
      </c>
      <c r="R96" s="40">
        <f>IF($Q96="","",IFERROR(MAX(0,$Q96-IF($M96="",0,$M96)),""))</f>
        <v/>
      </c>
      <c r="S96" s="23">
        <f>IF(OR($A96="",$E96="",$R96=""),"",IFERROR(MAX(0,IF($R96=0,IF($L96&lt;&gt;"",$L96,Assumptions!$B$4),Assumptions!$B$4)-$E96),""))</f>
        <v/>
      </c>
      <c r="T96" s="24">
        <f>IF($A96="","",IF(OR($B96="",$C96=""),"Check tenancy",IF($D96="","Check payment date",IF($E96="","Check return date",IF($E96&lt;$D96,"Check date order",IF($E96&gt;Assumptions!$B$4,"Check future return date",IF(OR($H96="",$H96&lt;=0),"Check amount",IF(AND($L96&lt;&gt;"",$L96&lt;$E96),"Check replacement date",IF(AND($L96&lt;&gt;"",$L96&gt;Assumptions!$B$4),"Check replacement date",IF($M96&gt;$Q96,"Check replacement amount",IF(AND($M96&gt;0,$L96=""),"Check replacement date",IF(AND($K96="Received in full",OR($L96="",$M96&lt;$Q96)),"Check replacement",IF($R96=0,"Closed",IF($O96="Complete","Check follow-up status",IF($N96="","Set follow-up date",IF(AND($N96&lt;Assumptions!$B$4,$O96&lt;&gt;"Complete"),"Follow-up overdue",IF($I96&gt;Assumptions!$B$3,"Charge review",IF($S96&gt;Assumptions!$B$5,"Age review","Review"))))))))))))))))))</f>
        <v/>
      </c>
    </row>
    <row r="97" ht="31" customHeight="1">
      <c r="A97" s="19" t="n"/>
      <c r="B97" s="19" t="n"/>
      <c r="C97" s="19" t="n"/>
      <c r="D97" s="20" t="n"/>
      <c r="E97" s="20" t="n"/>
      <c r="F97" s="19" t="n"/>
      <c r="G97" s="19" t="n"/>
      <c r="H97" s="39" t="n"/>
      <c r="I97" s="39" t="n"/>
      <c r="J97" s="19" t="n"/>
      <c r="K97" s="19" t="n"/>
      <c r="L97" s="20" t="n"/>
      <c r="M97" s="39" t="n"/>
      <c r="N97" s="20" t="n"/>
      <c r="O97" s="19" t="n"/>
      <c r="P97" s="19" t="n"/>
      <c r="Q97" s="41">
        <f>IF(OR($A97="",$H97=""),"",IFERROR($H97+IF($I97="",0,$I97),""))</f>
        <v/>
      </c>
      <c r="R97" s="41">
        <f>IF($Q97="","",IFERROR(MAX(0,$Q97-IF($M97="",0,$M97)),""))</f>
        <v/>
      </c>
      <c r="S97" s="26">
        <f>IF(OR($A97="",$E97="",$R97=""),"",IFERROR(MAX(0,IF($R97=0,IF($L97&lt;&gt;"",$L97,Assumptions!$B$4),Assumptions!$B$4)-$E97),""))</f>
        <v/>
      </c>
      <c r="T97" s="6">
        <f>IF($A97="","",IF(OR($B97="",$C97=""),"Check tenancy",IF($D97="","Check payment date",IF($E97="","Check return date",IF($E97&lt;$D97,"Check date order",IF($E97&gt;Assumptions!$B$4,"Check future return date",IF(OR($H97="",$H97&lt;=0),"Check amount",IF(AND($L97&lt;&gt;"",$L97&lt;$E97),"Check replacement date",IF(AND($L97&lt;&gt;"",$L97&gt;Assumptions!$B$4),"Check replacement date",IF($M97&gt;$Q97,"Check replacement amount",IF(AND($M97&gt;0,$L97=""),"Check replacement date",IF(AND($K97="Received in full",OR($L97="",$M97&lt;$Q97)),"Check replacement",IF($R97=0,"Closed",IF($O97="Complete","Check follow-up status",IF($N97="","Set follow-up date",IF(AND($N97&lt;Assumptions!$B$4,$O97&lt;&gt;"Complete"),"Follow-up overdue",IF($I97&gt;Assumptions!$B$3,"Charge review",IF($S97&gt;Assumptions!$B$5,"Age review","Review"))))))))))))))))))</f>
        <v/>
      </c>
    </row>
    <row r="98" ht="31" customHeight="1">
      <c r="A98" s="19" t="n"/>
      <c r="B98" s="19" t="n"/>
      <c r="C98" s="19" t="n"/>
      <c r="D98" s="20" t="n"/>
      <c r="E98" s="20" t="n"/>
      <c r="F98" s="19" t="n"/>
      <c r="G98" s="19" t="n"/>
      <c r="H98" s="39" t="n"/>
      <c r="I98" s="39" t="n"/>
      <c r="J98" s="19" t="n"/>
      <c r="K98" s="19" t="n"/>
      <c r="L98" s="20" t="n"/>
      <c r="M98" s="39" t="n"/>
      <c r="N98" s="20" t="n"/>
      <c r="O98" s="19" t="n"/>
      <c r="P98" s="19" t="n"/>
      <c r="Q98" s="40">
        <f>IF(OR($A98="",$H98=""),"",IFERROR($H98+IF($I98="",0,$I98),""))</f>
        <v/>
      </c>
      <c r="R98" s="40">
        <f>IF($Q98="","",IFERROR(MAX(0,$Q98-IF($M98="",0,$M98)),""))</f>
        <v/>
      </c>
      <c r="S98" s="23">
        <f>IF(OR($A98="",$E98="",$R98=""),"",IFERROR(MAX(0,IF($R98=0,IF($L98&lt;&gt;"",$L98,Assumptions!$B$4),Assumptions!$B$4)-$E98),""))</f>
        <v/>
      </c>
      <c r="T98" s="24">
        <f>IF($A98="","",IF(OR($B98="",$C98=""),"Check tenancy",IF($D98="","Check payment date",IF($E98="","Check return date",IF($E98&lt;$D98,"Check date order",IF($E98&gt;Assumptions!$B$4,"Check future return date",IF(OR($H98="",$H98&lt;=0),"Check amount",IF(AND($L98&lt;&gt;"",$L98&lt;$E98),"Check replacement date",IF(AND($L98&lt;&gt;"",$L98&gt;Assumptions!$B$4),"Check replacement date",IF($M98&gt;$Q98,"Check replacement amount",IF(AND($M98&gt;0,$L98=""),"Check replacement date",IF(AND($K98="Received in full",OR($L98="",$M98&lt;$Q98)),"Check replacement",IF($R98=0,"Closed",IF($O98="Complete","Check follow-up status",IF($N98="","Set follow-up date",IF(AND($N98&lt;Assumptions!$B$4,$O98&lt;&gt;"Complete"),"Follow-up overdue",IF($I98&gt;Assumptions!$B$3,"Charge review",IF($S98&gt;Assumptions!$B$5,"Age review","Review"))))))))))))))))))</f>
        <v/>
      </c>
    </row>
    <row r="99" ht="31" customHeight="1">
      <c r="A99" s="19" t="n"/>
      <c r="B99" s="19" t="n"/>
      <c r="C99" s="19" t="n"/>
      <c r="D99" s="20" t="n"/>
      <c r="E99" s="20" t="n"/>
      <c r="F99" s="19" t="n"/>
      <c r="G99" s="19" t="n"/>
      <c r="H99" s="39" t="n"/>
      <c r="I99" s="39" t="n"/>
      <c r="J99" s="19" t="n"/>
      <c r="K99" s="19" t="n"/>
      <c r="L99" s="20" t="n"/>
      <c r="M99" s="39" t="n"/>
      <c r="N99" s="20" t="n"/>
      <c r="O99" s="19" t="n"/>
      <c r="P99" s="19" t="n"/>
      <c r="Q99" s="41">
        <f>IF(OR($A99="",$H99=""),"",IFERROR($H99+IF($I99="",0,$I99),""))</f>
        <v/>
      </c>
      <c r="R99" s="41">
        <f>IF($Q99="","",IFERROR(MAX(0,$Q99-IF($M99="",0,$M99)),""))</f>
        <v/>
      </c>
      <c r="S99" s="26">
        <f>IF(OR($A99="",$E99="",$R99=""),"",IFERROR(MAX(0,IF($R99=0,IF($L99&lt;&gt;"",$L99,Assumptions!$B$4),Assumptions!$B$4)-$E99),""))</f>
        <v/>
      </c>
      <c r="T99" s="6">
        <f>IF($A99="","",IF(OR($B99="",$C99=""),"Check tenancy",IF($D99="","Check payment date",IF($E99="","Check return date",IF($E99&lt;$D99,"Check date order",IF($E99&gt;Assumptions!$B$4,"Check future return date",IF(OR($H99="",$H99&lt;=0),"Check amount",IF(AND($L99&lt;&gt;"",$L99&lt;$E99),"Check replacement date",IF(AND($L99&lt;&gt;"",$L99&gt;Assumptions!$B$4),"Check replacement date",IF($M99&gt;$Q99,"Check replacement amount",IF(AND($M99&gt;0,$L99=""),"Check replacement date",IF(AND($K99="Received in full",OR($L99="",$M99&lt;$Q99)),"Check replacement",IF($R99=0,"Closed",IF($O99="Complete","Check follow-up status",IF($N99="","Set follow-up date",IF(AND($N99&lt;Assumptions!$B$4,$O99&lt;&gt;"Complete"),"Follow-up overdue",IF($I99&gt;Assumptions!$B$3,"Charge review",IF($S99&gt;Assumptions!$B$5,"Age review","Review"))))))))))))))))))</f>
        <v/>
      </c>
    </row>
    <row r="100" ht="31" customHeight="1">
      <c r="A100" s="19" t="n"/>
      <c r="B100" s="19" t="n"/>
      <c r="C100" s="19" t="n"/>
      <c r="D100" s="20" t="n"/>
      <c r="E100" s="20" t="n"/>
      <c r="F100" s="19" t="n"/>
      <c r="G100" s="19" t="n"/>
      <c r="H100" s="39" t="n"/>
      <c r="I100" s="39" t="n"/>
      <c r="J100" s="19" t="n"/>
      <c r="K100" s="19" t="n"/>
      <c r="L100" s="20" t="n"/>
      <c r="M100" s="39" t="n"/>
      <c r="N100" s="20" t="n"/>
      <c r="O100" s="19" t="n"/>
      <c r="P100" s="19" t="n"/>
      <c r="Q100" s="40">
        <f>IF(OR($A100="",$H100=""),"",IFERROR($H100+IF($I100="",0,$I100),""))</f>
        <v/>
      </c>
      <c r="R100" s="40">
        <f>IF($Q100="","",IFERROR(MAX(0,$Q100-IF($M100="",0,$M100)),""))</f>
        <v/>
      </c>
      <c r="S100" s="23">
        <f>IF(OR($A100="",$E100="",$R100=""),"",IFERROR(MAX(0,IF($R100=0,IF($L100&lt;&gt;"",$L100,Assumptions!$B$4),Assumptions!$B$4)-$E100),""))</f>
        <v/>
      </c>
      <c r="T100" s="24">
        <f>IF($A100="","",IF(OR($B100="",$C100=""),"Check tenancy",IF($D100="","Check payment date",IF($E100="","Check return date",IF($E100&lt;$D100,"Check date order",IF($E100&gt;Assumptions!$B$4,"Check future return date",IF(OR($H100="",$H100&lt;=0),"Check amount",IF(AND($L100&lt;&gt;"",$L100&lt;$E100),"Check replacement date",IF(AND($L100&lt;&gt;"",$L100&gt;Assumptions!$B$4),"Check replacement date",IF($M100&gt;$Q100,"Check replacement amount",IF(AND($M100&gt;0,$L100=""),"Check replacement date",IF(AND($K100="Received in full",OR($L100="",$M100&lt;$Q100)),"Check replacement",IF($R100=0,"Closed",IF($O100="Complete","Check follow-up status",IF($N100="","Set follow-up date",IF(AND($N100&lt;Assumptions!$B$4,$O100&lt;&gt;"Complete"),"Follow-up overdue",IF($I100&gt;Assumptions!$B$3,"Charge review",IF($S100&gt;Assumptions!$B$5,"Age review","Review"))))))))))))))))))</f>
        <v/>
      </c>
    </row>
    <row r="101" ht="31" customHeight="1">
      <c r="A101" s="19" t="n"/>
      <c r="B101" s="19" t="n"/>
      <c r="C101" s="19" t="n"/>
      <c r="D101" s="20" t="n"/>
      <c r="E101" s="20" t="n"/>
      <c r="F101" s="19" t="n"/>
      <c r="G101" s="19" t="n"/>
      <c r="H101" s="39" t="n"/>
      <c r="I101" s="39" t="n"/>
      <c r="J101" s="19" t="n"/>
      <c r="K101" s="19" t="n"/>
      <c r="L101" s="20" t="n"/>
      <c r="M101" s="39" t="n"/>
      <c r="N101" s="20" t="n"/>
      <c r="O101" s="19" t="n"/>
      <c r="P101" s="19" t="n"/>
      <c r="Q101" s="41">
        <f>IF(OR($A101="",$H101=""),"",IFERROR($H101+IF($I101="",0,$I101),""))</f>
        <v/>
      </c>
      <c r="R101" s="41">
        <f>IF($Q101="","",IFERROR(MAX(0,$Q101-IF($M101="",0,$M101)),""))</f>
        <v/>
      </c>
      <c r="S101" s="26">
        <f>IF(OR($A101="",$E101="",$R101=""),"",IFERROR(MAX(0,IF($R101=0,IF($L101&lt;&gt;"",$L101,Assumptions!$B$4),Assumptions!$B$4)-$E101),""))</f>
        <v/>
      </c>
      <c r="T101" s="6">
        <f>IF($A101="","",IF(OR($B101="",$C101=""),"Check tenancy",IF($D101="","Check payment date",IF($E101="","Check return date",IF($E101&lt;$D101,"Check date order",IF($E101&gt;Assumptions!$B$4,"Check future return date",IF(OR($H101="",$H101&lt;=0),"Check amount",IF(AND($L101&lt;&gt;"",$L101&lt;$E101),"Check replacement date",IF(AND($L101&lt;&gt;"",$L101&gt;Assumptions!$B$4),"Check replacement date",IF($M101&gt;$Q101,"Check replacement amount",IF(AND($M101&gt;0,$L101=""),"Check replacement date",IF(AND($K101="Received in full",OR($L101="",$M101&lt;$Q101)),"Check replacement",IF($R101=0,"Closed",IF($O101="Complete","Check follow-up status",IF($N101="","Set follow-up date",IF(AND($N101&lt;Assumptions!$B$4,$O101&lt;&gt;"Complete"),"Follow-up overdue",IF($I101&gt;Assumptions!$B$3,"Charge review",IF($S101&gt;Assumptions!$B$5,"Age review","Review"))))))))))))))))))</f>
        <v/>
      </c>
    </row>
    <row r="102" ht="31" customHeight="1">
      <c r="A102" s="19" t="n"/>
      <c r="B102" s="19" t="n"/>
      <c r="C102" s="19" t="n"/>
      <c r="D102" s="20" t="n"/>
      <c r="E102" s="20" t="n"/>
      <c r="F102" s="19" t="n"/>
      <c r="G102" s="19" t="n"/>
      <c r="H102" s="39" t="n"/>
      <c r="I102" s="39" t="n"/>
      <c r="J102" s="19" t="n"/>
      <c r="K102" s="19" t="n"/>
      <c r="L102" s="20" t="n"/>
      <c r="M102" s="39" t="n"/>
      <c r="N102" s="20" t="n"/>
      <c r="O102" s="19" t="n"/>
      <c r="P102" s="19" t="n"/>
      <c r="Q102" s="40">
        <f>IF(OR($A102="",$H102=""),"",IFERROR($H102+IF($I102="",0,$I102),""))</f>
        <v/>
      </c>
      <c r="R102" s="40">
        <f>IF($Q102="","",IFERROR(MAX(0,$Q102-IF($M102="",0,$M102)),""))</f>
        <v/>
      </c>
      <c r="S102" s="23">
        <f>IF(OR($A102="",$E102="",$R102=""),"",IFERROR(MAX(0,IF($R102=0,IF($L102&lt;&gt;"",$L102,Assumptions!$B$4),Assumptions!$B$4)-$E102),""))</f>
        <v/>
      </c>
      <c r="T102" s="24">
        <f>IF($A102="","",IF(OR($B102="",$C102=""),"Check tenancy",IF($D102="","Check payment date",IF($E102="","Check return date",IF($E102&lt;$D102,"Check date order",IF($E102&gt;Assumptions!$B$4,"Check future return date",IF(OR($H102="",$H102&lt;=0),"Check amount",IF(AND($L102&lt;&gt;"",$L102&lt;$E102),"Check replacement date",IF(AND($L102&lt;&gt;"",$L102&gt;Assumptions!$B$4),"Check replacement date",IF($M102&gt;$Q102,"Check replacement amount",IF(AND($M102&gt;0,$L102=""),"Check replacement date",IF(AND($K102="Received in full",OR($L102="",$M102&lt;$Q102)),"Check replacement",IF($R102=0,"Closed",IF($O102="Complete","Check follow-up status",IF($N102="","Set follow-up date",IF(AND($N102&lt;Assumptions!$B$4,$O102&lt;&gt;"Complete"),"Follow-up overdue",IF($I102&gt;Assumptions!$B$3,"Charge review",IF($S102&gt;Assumptions!$B$5,"Age review","Review"))))))))))))))))))</f>
        <v/>
      </c>
    </row>
    <row r="103" ht="31" customHeight="1">
      <c r="A103" s="19" t="n"/>
      <c r="B103" s="19" t="n"/>
      <c r="C103" s="19" t="n"/>
      <c r="D103" s="20" t="n"/>
      <c r="E103" s="20" t="n"/>
      <c r="F103" s="19" t="n"/>
      <c r="G103" s="19" t="n"/>
      <c r="H103" s="39" t="n"/>
      <c r="I103" s="39" t="n"/>
      <c r="J103" s="19" t="n"/>
      <c r="K103" s="19" t="n"/>
      <c r="L103" s="20" t="n"/>
      <c r="M103" s="39" t="n"/>
      <c r="N103" s="20" t="n"/>
      <c r="O103" s="19" t="n"/>
      <c r="P103" s="19" t="n"/>
      <c r="Q103" s="41">
        <f>IF(OR($A103="",$H103=""),"",IFERROR($H103+IF($I103="",0,$I103),""))</f>
        <v/>
      </c>
      <c r="R103" s="41">
        <f>IF($Q103="","",IFERROR(MAX(0,$Q103-IF($M103="",0,$M103)),""))</f>
        <v/>
      </c>
      <c r="S103" s="26">
        <f>IF(OR($A103="",$E103="",$R103=""),"",IFERROR(MAX(0,IF($R103=0,IF($L103&lt;&gt;"",$L103,Assumptions!$B$4),Assumptions!$B$4)-$E103),""))</f>
        <v/>
      </c>
      <c r="T103" s="6">
        <f>IF($A103="","",IF(OR($B103="",$C103=""),"Check tenancy",IF($D103="","Check payment date",IF($E103="","Check return date",IF($E103&lt;$D103,"Check date order",IF($E103&gt;Assumptions!$B$4,"Check future return date",IF(OR($H103="",$H103&lt;=0),"Check amount",IF(AND($L103&lt;&gt;"",$L103&lt;$E103),"Check replacement date",IF(AND($L103&lt;&gt;"",$L103&gt;Assumptions!$B$4),"Check replacement date",IF($M103&gt;$Q103,"Check replacement amount",IF(AND($M103&gt;0,$L103=""),"Check replacement date",IF(AND($K103="Received in full",OR($L103="",$M103&lt;$Q103)),"Check replacement",IF($R103=0,"Closed",IF($O103="Complete","Check follow-up status",IF($N103="","Set follow-up date",IF(AND($N103&lt;Assumptions!$B$4,$O103&lt;&gt;"Complete"),"Follow-up overdue",IF($I103&gt;Assumptions!$B$3,"Charge review",IF($S103&gt;Assumptions!$B$5,"Age review","Review"))))))))))))))))))</f>
        <v/>
      </c>
    </row>
  </sheetData>
  <autoFilter ref="A3:T103"/>
  <mergeCells count="1">
    <mergeCell ref="A1:T1"/>
  </mergeCells>
  <conditionalFormatting sqref="T4:T103">
    <cfRule type="expression" priority="1" dxfId="0">
      <formula>OR(LEFT($T4,5)="Check",$T4="Follow-up overdue")</formula>
    </cfRule>
    <cfRule type="expression" priority="2" dxfId="1">
      <formula>OR($T4="Set follow-up date",$T4="Charge review",$T4="Age review",$T4="Review")</formula>
    </cfRule>
    <cfRule type="expression" priority="3" dxfId="2">
      <formula>$T4="Closed"</formula>
    </cfRule>
  </conditionalFormatting>
  <conditionalFormatting sqref="R4:R103">
    <cfRule type="expression" priority="4" dxfId="0">
      <formula>AND($A4&lt;&gt;"",$R4&gt;0)</formula>
    </cfRule>
    <cfRule type="expression" priority="5" dxfId="2">
      <formula>AND($A4&lt;&gt;"",$R4=0)</formula>
    </cfRule>
  </conditionalFormatting>
  <conditionalFormatting sqref="N4:N103">
    <cfRule type="expression" priority="6" dxfId="0">
      <formula>$T4="Follow-up overdue"</formula>
    </cfRule>
  </conditionalFormatting>
  <dataValidations count="8">
    <dataValidation sqref="A4:A103" showDropDown="0" showInputMessage="1" showErrorMessage="1" allowBlank="0" errorTitle="Property not listed" error="Choose a listed property or update the Assumptions sheet." promptTitle="Property list" prompt="Choose a property or update the editable list on Assumptions." type="list" errorStyle="stop">
      <formula1>INDIRECT("'Assumptions'!$H$3:$H$5")</formula1>
    </dataValidation>
    <dataValidation sqref="F4:F103" showDropDown="0" showInputMessage="1" showErrorMessage="1" allowBlank="0" errorTitle="Vendor not listed" error="Choose a listed vendor or update the Assumptions sheet." promptTitle="Vendor list" prompt="Choose a fictional vendor or update the Assumptions list." type="list" errorStyle="stop">
      <formula1>INDIRECT("'Assumptions'!$I$3:$I$6")</formula1>
    </dataValidation>
    <dataValidation sqref="G4:G103" showDropDown="0" showInputMessage="1" showErrorMessage="1" allowBlank="0" errorTitle="Reason not listed" error="Choose a listed reason or update the Assumptions sheet." promptTitle="Bank reason" prompt="Choose the entered return reason." type="list" errorStyle="stop">
      <formula1>INDIRECT("'Assumptions'!$G$3:$G$8")</formula1>
    </dataValidation>
    <dataValidation sqref="J4:J103" showDropDown="0" showInputMessage="1" showErrorMessage="1" allowBlank="0" errorTitle="Choice not listed" error="Choose a listed responsibility." promptTitle="Responsibility" prompt="Choose the current user-entered responsibility." type="list" errorStyle="stop">
      <formula1>INDIRECT("'Assumptions'!$E$3:$E$6")</formula1>
    </dataValidation>
    <dataValidation sqref="K4:K103" showDropDown="0" showInputMessage="1" showErrorMessage="1" allowBlank="0" errorTitle="Status not listed" error="Choose a listed replacement status." promptTitle="Replacement status" prompt="Choose the current replacement status." type="list" errorStyle="stop">
      <formula1>INDIRECT("'Assumptions'!$D$3:$D$8")</formula1>
    </dataValidation>
    <dataValidation sqref="O4:O103" showDropDown="0" showInputMessage="1" showErrorMessage="1" allowBlank="0" errorTitle="Status not listed" error="Choose a listed follow-up status." promptTitle="Follow-up status" prompt="Choose the current follow-up status." type="list" errorStyle="stop">
      <formula1>INDIRECT("'Assumptions'!$F$3:$F$7")</formula1>
    </dataValidation>
    <dataValidation sqref="D4:E103 L4:L103 N4:N103" showDropDown="0" showInputMessage="1" showErrorMessage="1" allowBlank="0" errorTitle="Date outside range" error="Enter a date within the boundaries on the Assumptions sheet." promptTitle="Enter a date" prompt="Use a date within the editable Assumptions boundaries." type="date" errorStyle="stop" operator="between">
      <formula1>INDIRECT("'Assumptions'!$B$6")</formula1>
      <formula2>INDIRECT("'Assumptions'!$B$7")</formula2>
    </dataValidation>
    <dataValidation sqref="H4:I103 M4:M103" showDropDown="0" showInputMessage="1" showErrorMessage="1" allowBlank="0" errorTitle="Amount outside range" error="Enter an amount from zero through the maximum on Assumptions." promptTitle="Enter an amount" prompt="Enter zero or a positive amount within the editable maximum." type="decimal" errorStyle="stop" operator="between">
      <formula1>0</formula1>
      <formula2>INDIRECT("'Assumptions'!$B$8")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I1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43" customWidth="1" min="3" max="3"/>
    <col width="21" customWidth="1" min="4" max="4"/>
    <col width="18" customWidth="1" min="5" max="5"/>
    <col width="21" customWidth="1" min="6" max="6"/>
    <col width="29" customWidth="1" min="7" max="7"/>
    <col width="28" customWidth="1" min="8" max="8"/>
    <col width="31" customWidth="1" min="9" max="9"/>
  </cols>
  <sheetData>
    <row r="1" ht="28" customHeight="1">
      <c r="A1" s="1" t="inlineStr">
        <is>
          <t>Returned Rent Payment Log Assumptions</t>
        </is>
      </c>
      <c r="B1" s="34" t="n"/>
      <c r="C1" s="34" t="n"/>
      <c r="D1" s="34" t="n"/>
      <c r="E1" s="34" t="n"/>
      <c r="F1" s="34" t="n"/>
      <c r="G1" s="34" t="n"/>
      <c r="H1" s="34" t="n"/>
      <c r="I1" s="35" t="n"/>
    </row>
    <row r="2" ht="32" customHeight="1">
      <c r="A2" s="27" t="inlineStr">
        <is>
          <t>Setting</t>
        </is>
      </c>
      <c r="B2" s="27" t="inlineStr">
        <is>
          <t>Value</t>
        </is>
      </c>
      <c r="C2" s="27" t="inlineStr">
        <is>
          <t>How It Is Used</t>
        </is>
      </c>
      <c r="D2" s="27" t="inlineStr">
        <is>
          <t>Replacement Status</t>
        </is>
      </c>
      <c r="E2" s="27" t="inlineStr">
        <is>
          <t>Responsibility</t>
        </is>
      </c>
      <c r="F2" s="27" t="inlineStr">
        <is>
          <t>Follow-Up Status</t>
        </is>
      </c>
      <c r="G2" s="27" t="inlineStr">
        <is>
          <t>Bank Reason</t>
        </is>
      </c>
      <c r="H2" s="27" t="inlineStr">
        <is>
          <t>Property</t>
        </is>
      </c>
      <c r="I2" s="27" t="inlineStr">
        <is>
          <t>Bank or Payment Vendor</t>
        </is>
      </c>
    </row>
    <row r="3">
      <c r="A3" s="15" t="inlineStr">
        <is>
          <t>Charge review limit</t>
        </is>
      </c>
      <c r="B3" s="42" t="n">
        <v>75</v>
      </c>
      <c r="C3" s="29" t="inlineStr">
        <is>
          <t>Flags an entered charge above this user-selected amount.</t>
        </is>
      </c>
      <c r="D3" s="19" t="inlineStr">
        <is>
          <t>Not started</t>
        </is>
      </c>
      <c r="E3" s="19" t="inlineStr">
        <is>
          <t>Tenant</t>
        </is>
      </c>
      <c r="F3" s="19" t="inlineStr">
        <is>
          <t>Not started</t>
        </is>
      </c>
      <c r="G3" s="19" t="inlineStr">
        <is>
          <t>Insufficient funds</t>
        </is>
      </c>
      <c r="H3" s="19" t="inlineStr">
        <is>
          <t>Fictional Cedar Court</t>
        </is>
      </c>
      <c r="I3" s="19" t="inlineStr">
        <is>
          <t>Fictional Nimbus Bank</t>
        </is>
      </c>
    </row>
    <row r="4">
      <c r="A4" s="13" t="inlineStr">
        <is>
          <t>As-of date</t>
        </is>
      </c>
      <c r="B4" s="30" t="n">
        <v>46276</v>
      </c>
      <c r="C4" s="31" t="inlineStr">
        <is>
          <t>Used for open-item aging and follow-up indicators.</t>
        </is>
      </c>
      <c r="D4" s="19" t="inlineStr">
        <is>
          <t>Requested</t>
        </is>
      </c>
      <c r="E4" s="19" t="inlineStr">
        <is>
          <t>Property</t>
        </is>
      </c>
      <c r="F4" s="19" t="inlineStr">
        <is>
          <t>Contact attempted</t>
        </is>
      </c>
      <c r="G4" s="19" t="inlineStr">
        <is>
          <t>Account closed</t>
        </is>
      </c>
      <c r="H4" s="19" t="inlineStr">
        <is>
          <t>Fictional Maple Landing</t>
        </is>
      </c>
      <c r="I4" s="19" t="inlineStr">
        <is>
          <t>Fictional Acorn Credit Union</t>
        </is>
      </c>
    </row>
    <row r="5">
      <c r="A5" s="15" t="inlineStr">
        <is>
          <t>Open item age review days</t>
        </is>
      </c>
      <c r="B5" s="32" t="n">
        <v>14</v>
      </c>
      <c r="C5" s="29" t="inlineStr">
        <is>
          <t>Flags an open item older than this number of days.</t>
        </is>
      </c>
      <c r="D5" s="19" t="inlineStr">
        <is>
          <t>Promised</t>
        </is>
      </c>
      <c r="E5" s="19" t="inlineStr">
        <is>
          <t>Bank/Vendor</t>
        </is>
      </c>
      <c r="F5" s="19" t="inlineStr">
        <is>
          <t>Arrangement noted</t>
        </is>
      </c>
      <c r="G5" s="19" t="inlineStr">
        <is>
          <t>Stop payment</t>
        </is>
      </c>
      <c r="H5" s="19" t="inlineStr">
        <is>
          <t>Fictional Harbor Row</t>
        </is>
      </c>
      <c r="I5" s="19" t="inlineStr">
        <is>
          <t>Fictional Demo Payment Vendor</t>
        </is>
      </c>
    </row>
    <row r="6">
      <c r="A6" s="13" t="inlineStr">
        <is>
          <t>Earliest accepted date</t>
        </is>
      </c>
      <c r="B6" s="30" t="n">
        <v>42370</v>
      </c>
      <c r="C6" s="31" t="inlineStr">
        <is>
          <t>Lower boundary for dates entered in the log.</t>
        </is>
      </c>
      <c r="D6" s="19" t="inlineStr">
        <is>
          <t>Partial received</t>
        </is>
      </c>
      <c r="E6" s="19" t="inlineStr">
        <is>
          <t>Undetermined</t>
        </is>
      </c>
      <c r="F6" s="19" t="inlineStr">
        <is>
          <t>Complete</t>
        </is>
      </c>
      <c r="G6" s="19" t="inlineStr">
        <is>
          <t>Invalid account information</t>
        </is>
      </c>
      <c r="H6" s="33" t="n"/>
      <c r="I6" s="19" t="inlineStr">
        <is>
          <t>Fictional Harbor Financial</t>
        </is>
      </c>
    </row>
    <row r="7">
      <c r="A7" s="15" t="inlineStr">
        <is>
          <t>Latest accepted date</t>
        </is>
      </c>
      <c r="B7" s="30" t="n">
        <v>47118</v>
      </c>
      <c r="C7" s="29" t="inlineStr">
        <is>
          <t>Upper boundary for dates entered in the log.</t>
        </is>
      </c>
      <c r="D7" s="19" t="inlineStr">
        <is>
          <t>Received in full</t>
        </is>
      </c>
      <c r="E7" s="33" t="n"/>
      <c r="F7" s="19" t="inlineStr">
        <is>
          <t>Hold for review</t>
        </is>
      </c>
      <c r="G7" s="19" t="inlineStr">
        <is>
          <t>Payment reversed</t>
        </is>
      </c>
      <c r="H7" s="33" t="n"/>
      <c r="I7" s="33" t="n"/>
    </row>
    <row r="8">
      <c r="A8" s="13" t="inlineStr">
        <is>
          <t>Maximum single amount</t>
        </is>
      </c>
      <c r="B8" s="42" t="n">
        <v>100000</v>
      </c>
      <c r="C8" s="31" t="inlineStr">
        <is>
          <t>Upper boundary for an entered amount; edit for local needs.</t>
        </is>
      </c>
      <c r="D8" s="19" t="inlineStr">
        <is>
          <t>Other - review</t>
        </is>
      </c>
      <c r="E8" s="33" t="n"/>
      <c r="F8" s="33" t="n"/>
      <c r="G8" s="19" t="inlineStr">
        <is>
          <t>Other - verify</t>
        </is>
      </c>
      <c r="H8" s="33" t="n"/>
      <c r="I8" s="33" t="n"/>
    </row>
    <row r="9"/>
    <row r="10" ht="30" customHeight="1">
      <c r="A10" s="17" t="inlineStr">
        <is>
          <t>Highlighted cells are editable. Alerts in the log prompt manual review and do not confirm bank, lease, or legal status.</t>
        </is>
      </c>
    </row>
  </sheetData>
  <autoFilter ref="A2:C8"/>
  <mergeCells count="1">
    <mergeCell ref="A1:I1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2026-09-11T01:38:03Z</dcterms:created>
  <dcterms:modified xmlns:dcterms="http://purl.org/dc/terms/" xmlns:xsi="http://www.w3.org/2001/XMLSchema-instance" xsi:type="dcterms:W3CDTF">2026-09-11T01:38:03+00:00Z</dcterms:modified>
</cp:coreProperties>
</file>