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'Ledger'!$A$6:$M$106</definedName>
    <definedName name="_xlnm._FilterDatabase" localSheetId="2" hidden="1">'Assumptions'!$G$3:$I$103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($#,##0.00)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56D"/>
      <sz val="10"/>
    </font>
    <font>
      <name val="Calibri"/>
      <b val="1"/>
      <color rgb="0024343B"/>
      <sz val="10"/>
    </font>
    <font>
      <name val="Calibri"/>
      <color rgb="0024343B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E8EFEC"/>
      </patternFill>
    </fill>
    <fill>
      <patternFill patternType="solid">
        <fgColor rgb="00D56A4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left" vertical="center"/>
    </xf>
    <xf numFmtId="165" fontId="6" fillId="2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5" fontId="6" fillId="2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83B4E"/>
    <outlinePr summaryBelow="1" summaryRight="1"/>
    <pageSetUpPr/>
  </sheetPr>
  <dimension ref="A1:H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9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Tenant Balance Statement Spreadsheet</t>
        </is>
      </c>
      <c r="B1" s="26" t="n"/>
      <c r="C1" s="26" t="n"/>
      <c r="D1" s="26" t="n"/>
      <c r="E1" s="26" t="n"/>
      <c r="F1" s="26" t="n"/>
      <c r="G1" s="26" t="n"/>
      <c r="H1" s="27" t="n"/>
    </row>
    <row r="2" ht="22" customHeight="1">
      <c r="A2" s="3" t="inlineStr">
        <is>
          <t>Based only on entered ledger data. Review all entries before providing a tenant statement.</t>
        </is>
      </c>
    </row>
    <row r="3"/>
    <row r="4">
      <c r="A4" s="4" t="inlineStr">
        <is>
          <t>Tenancy</t>
        </is>
      </c>
      <c r="B4" s="5" t="inlineStr">
        <is>
          <t>FICTIONAL-TENANCY-001</t>
        </is>
      </c>
    </row>
    <row r="5">
      <c r="A5" s="4" t="inlineStr">
        <is>
          <t>Property</t>
        </is>
      </c>
      <c r="B5" s="6">
        <f>IF($B$4="","",IFERROR(VLOOKUP($B$4,Assumptions!$G$4:$I$103,2,FALSE),"Check tenancy directory"))</f>
        <v/>
      </c>
    </row>
    <row r="6">
      <c r="A6" s="4" t="inlineStr">
        <is>
          <t>Unit</t>
        </is>
      </c>
      <c r="B6" s="6">
        <f>IF($B$4="","",IFERROR(VLOOKUP($B$4,Assumptions!$G$4:$I$103,3,FALSE),"Check tenancy directory"))</f>
        <v/>
      </c>
    </row>
    <row r="7">
      <c r="A7" s="4" t="inlineStr">
        <is>
          <t>Period Start</t>
        </is>
      </c>
      <c r="B7" s="28" t="n">
        <v>46023</v>
      </c>
    </row>
    <row r="8">
      <c r="A8" s="4" t="inlineStr">
        <is>
          <t>As of Date</t>
        </is>
      </c>
      <c r="B8" s="28" t="n">
        <v>46276</v>
      </c>
    </row>
    <row r="9">
      <c r="A9" s="4" t="inlineStr">
        <is>
          <t>Date Check</t>
        </is>
      </c>
      <c r="B9" s="6">
        <f>IF(OR($B$7="",$B$8=""),"",IF($B$7&gt;$B$8,"Check dates: Period Start is after As of Date.","Dates ready"))</f>
        <v/>
      </c>
    </row>
    <row r="10"/>
    <row r="11">
      <c r="A11" s="8" t="inlineStr">
        <is>
          <t>Statement Indicators</t>
        </is>
      </c>
      <c r="B11" s="8" t="inlineStr">
        <is>
          <t>Calculated from Ledger</t>
        </is>
      </c>
    </row>
    <row r="12">
      <c r="A12" s="4" t="inlineStr">
        <is>
          <t>Beginning Balance</t>
        </is>
      </c>
      <c r="B12" s="29">
        <f>IF(OR($B$4="",$B$7="",$B$8="",$B$7&gt;$B$8),"",IFERROR(SUMIFS(Ledger!$K$7:$K$106,Ledger!$D$7:$D$106,$B$4,Ledger!$A$7:$A$106,"&lt;"&amp;$B$7),0))</f>
        <v/>
      </c>
    </row>
    <row r="13">
      <c r="A13" s="10" t="inlineStr">
        <is>
          <t>Posted Charges</t>
        </is>
      </c>
      <c r="B13" s="30">
        <f>IF(OR($B$4="",$B$7="",$B$8="",$B$7&gt;$B$8),"",IFERROR(SUMIFS(Ledger!$K$7:$K$106,Ledger!$D$7:$D$106,$B$4,Ledger!$A$7:$A$106,"&gt;="&amp;$B$7,Ledger!$A$7:$A$106,"&lt;="&amp;$B$8,Ledger!$F$7:$F$106,"Charge"),0))</f>
        <v/>
      </c>
    </row>
    <row r="14">
      <c r="A14" s="4" t="inlineStr">
        <is>
          <t>Posted Payments</t>
        </is>
      </c>
      <c r="B14" s="29">
        <f>IF(OR($B$4="",$B$7="",$B$8="",$B$7&gt;$B$8),"",IFERROR(SUMIFS(Ledger!$K$7:$K$106,Ledger!$D$7:$D$106,$B$4,Ledger!$A$7:$A$106,"&gt;="&amp;$B$7,Ledger!$A$7:$A$106,"&lt;="&amp;$B$8,Ledger!$F$7:$F$106,"Payment"),0))</f>
        <v/>
      </c>
    </row>
    <row r="15">
      <c r="A15" s="10" t="inlineStr">
        <is>
          <t>Posted Credits</t>
        </is>
      </c>
      <c r="B15" s="30">
        <f>IF(OR($B$4="",$B$7="",$B$8="",$B$7&gt;$B$8),"",IFERROR(SUMIFS(Ledger!$K$7:$K$106,Ledger!$D$7:$D$106,$B$4,Ledger!$A$7:$A$106,"&gt;="&amp;$B$7,Ledger!$A$7:$A$106,"&lt;="&amp;$B$8,Ledger!$F$7:$F$106,"Credit"),0))</f>
        <v/>
      </c>
    </row>
    <row r="16">
      <c r="A16" s="4" t="inlineStr">
        <is>
          <t>Net Activity</t>
        </is>
      </c>
      <c r="B16" s="29">
        <f>IF(OR($B$13="",$B$14="",$B$15=""),"",SUM($B$13:$B$15))</f>
        <v/>
      </c>
    </row>
    <row r="17">
      <c r="A17" s="12" t="inlineStr">
        <is>
          <t>Ending Balance</t>
        </is>
      </c>
      <c r="B17" s="31">
        <f>IF(OR($B$4="",$B$8="",$B$7&gt;$B$8),"",IFERROR(SUMIFS(Ledger!$K$7:$K$106,Ledger!$D$7:$D$106,$B$4,Ledger!$A$7:$A$106,"&lt;="&amp;$B$8),0))</f>
        <v/>
      </c>
    </row>
    <row r="18">
      <c r="A18" s="4" t="inlineStr">
        <is>
          <t>Included Posted Entries</t>
        </is>
      </c>
      <c r="B18" s="14">
        <f>IF(OR($B$4="",$B$7="",$B$8="",$B$7&gt;$B$8),"",IFERROR(COUNTIFS(Ledger!$D$7:$D$106,$B$4,Ledger!$A$7:$A$106,"&gt;="&amp;$B$7,Ledger!$A$7:$A$106,"&lt;="&amp;$B$8,Ledger!$I$7:$I$106,"Tenant",Ledger!$J$7:$J$106,"Posted"),0))</f>
        <v/>
      </c>
    </row>
    <row r="19">
      <c r="A19" s="10" t="inlineStr">
        <is>
          <t>Pending Items to Review</t>
        </is>
      </c>
      <c r="B19" s="15">
        <f>IF(OR($B$4="",$B$7="",$B$8="",$B$7&gt;$B$8),"",IFERROR(COUNTIFS(Ledger!$D$7:$D$106,$B$4,Ledger!$A$7:$A$106,"&gt;="&amp;$B$7,Ledger!$A$7:$A$106,"&lt;="&amp;$B$8,Ledger!$I$7:$I$106,"Tenant",Ledger!$J$7:$J$106,"Pending"),0))</f>
        <v/>
      </c>
    </row>
    <row r="20">
      <c r="A20" s="4" t="inlineStr">
        <is>
          <t>Posted Landlord Items Excluded</t>
        </is>
      </c>
      <c r="B20" s="14">
        <f>IF(OR($B$4="",$B$7="",$B$8="",$B$7&gt;$B$8),"",IFERROR(COUNTIFS(Ledger!$D$7:$D$106,$B$4,Ledger!$A$7:$A$106,"&gt;="&amp;$B$7,Ledger!$A$7:$A$106,"&lt;="&amp;$B$8,Ledger!$I$7:$I$106,"Landlord",Ledger!$J$7:$J$106,"Posted"),0))</f>
        <v/>
      </c>
    </row>
    <row r="21">
      <c r="A21" s="10" t="inlineStr">
        <is>
          <t>Voided Items Excluded</t>
        </is>
      </c>
      <c r="B21" s="15">
        <f>IF(OR($B$4="",$B$7="",$B$8="",$B$7&gt;$B$8),"",IFERROR(COUNTIFS(Ledger!$D$7:$D$106,$B$4,Ledger!$A$7:$A$106,"&gt;="&amp;$B$7,Ledger!$A$7:$A$106,"&lt;="&amp;$B$8,Ledger!$J$7:$J$106,"Voided"),0))</f>
        <v/>
      </c>
    </row>
    <row r="22">
      <c r="A22" s="4" t="inlineStr">
        <is>
          <t>Statement Check</t>
        </is>
      </c>
      <c r="B22" s="16">
        <f>IF(OR($B$12="",$B$16="",$B$17=""),"",IF(ABS($B$17-($B$12+$B$16))&lt;0.005,"Reconciles","Review calculations"))</f>
        <v/>
      </c>
    </row>
  </sheetData>
  <mergeCells count="1">
    <mergeCell ref="A1:H1"/>
  </mergeCells>
  <conditionalFormatting sqref="B7:B9">
    <cfRule type="expression" priority="1" dxfId="0">
      <formula>AND($B$7&lt;&gt;"",$B$8&lt;&gt;"",$B$7&gt;$B$8)</formula>
    </cfRule>
  </conditionalFormatting>
  <conditionalFormatting sqref="B17">
    <cfRule type="expression" priority="2" dxfId="1">
      <formula>AND(ISNUMBER($B$17),$B$17&gt;0)</formula>
    </cfRule>
    <cfRule type="expression" priority="3" dxfId="2">
      <formula>AND(ISNUMBER($B$17),$B$17&lt;=0)</formula>
    </cfRule>
  </conditionalFormatting>
  <conditionalFormatting sqref="B22">
    <cfRule type="expression" priority="4" dxfId="3">
      <formula>$B$22="Reconciles"</formula>
    </cfRule>
    <cfRule type="expression" priority="5" dxfId="0">
      <formula>$B$22="Review calculations"</formula>
    </cfRule>
  </conditionalFormatting>
  <dataValidations count="2">
    <dataValidation sqref="B4" showDropDown="0" showInputMessage="0" showErrorMessage="0" allowBlank="0" errorTitle="Check tenancy" error="Choose a tenancy listed on the Assumptions sheet." promptTitle="Tenancy" prompt="Select a tenancy from the editable directory." type="list">
      <formula1>INDIRECT("'Assumptions'!$G$4:$G$103")</formula1>
    </dataValidation>
    <dataValidation sqref="B7:B8" showDropDown="0" showInputMessage="0" showErrorMessage="0" allowBlank="0" errorTitle="Check date" error="Enter a valid date." type="date" operator="greaterThan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/>
  </sheetPr>
  <dimension ref="A1:M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16" customWidth="1" min="3" max="3"/>
    <col width="28" customWidth="1" min="4" max="4"/>
    <col width="35" customWidth="1" min="5" max="5"/>
    <col width="14" customWidth="1" min="6" max="6"/>
    <col width="11" customWidth="1" min="7" max="7"/>
    <col width="14" customWidth="1" min="8" max="8"/>
    <col width="17" customWidth="1" min="9" max="9"/>
    <col width="13" customWidth="1" min="10" max="10"/>
    <col width="18" customWidth="1" min="11" max="11"/>
    <col width="18" customWidth="1" min="12" max="12"/>
    <col width="34" customWidth="1" min="13" max="13"/>
  </cols>
  <sheetData>
    <row r="1" ht="30" customHeight="1">
      <c r="A1" s="1" t="inlineStr">
        <is>
          <t>Tenant Transaction Ledger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7" t="n"/>
    </row>
    <row r="2">
      <c r="A2" s="3" t="inlineStr">
        <is>
          <t>All sample transactions are fictional. Enter positive quantities and amounts; Entry Type sets the statement sign.</t>
        </is>
      </c>
    </row>
    <row r="3">
      <c r="A3" s="3" t="inlineStr">
        <is>
          <t>Only complete rows marked Posted with Tenant responsibility affect Statement Amount and Running Balance.</t>
        </is>
      </c>
    </row>
    <row r="4"/>
    <row r="5"/>
    <row r="6" ht="32" customHeight="1">
      <c r="A6" s="17" t="inlineStr">
        <is>
          <t>Transaction Date</t>
        </is>
      </c>
      <c r="B6" s="17" t="inlineStr">
        <is>
          <t>Property</t>
        </is>
      </c>
      <c r="C6" s="17" t="inlineStr">
        <is>
          <t>Unit</t>
        </is>
      </c>
      <c r="D6" s="17" t="inlineStr">
        <is>
          <t>Tenancy</t>
        </is>
      </c>
      <c r="E6" s="17" t="inlineStr">
        <is>
          <t>Description</t>
        </is>
      </c>
      <c r="F6" s="17" t="inlineStr">
        <is>
          <t>Entry Type</t>
        </is>
      </c>
      <c r="G6" s="17" t="inlineStr">
        <is>
          <t>Quantity</t>
        </is>
      </c>
      <c r="H6" s="17" t="inlineStr">
        <is>
          <t>Amount</t>
        </is>
      </c>
      <c r="I6" s="17" t="inlineStr">
        <is>
          <t>Responsibility</t>
        </is>
      </c>
      <c r="J6" s="17" t="inlineStr">
        <is>
          <t>Status</t>
        </is>
      </c>
      <c r="K6" s="17" t="inlineStr">
        <is>
          <t>Statement Amount</t>
        </is>
      </c>
      <c r="L6" s="17" t="inlineStr">
        <is>
          <t>Running Balance</t>
        </is>
      </c>
      <c r="M6" s="17" t="inlineStr">
        <is>
          <t>Review</t>
        </is>
      </c>
    </row>
    <row r="7" ht="21" customHeight="1">
      <c r="A7" s="32" t="n">
        <v>46023</v>
      </c>
      <c r="B7" s="19" t="inlineStr">
        <is>
          <t>Fictional Cypress Court</t>
        </is>
      </c>
      <c r="C7" s="20" t="inlineStr">
        <is>
          <t>FICTIONAL-A1</t>
        </is>
      </c>
      <c r="D7" s="19" t="inlineStr">
        <is>
          <t>FICTIONAL-TENANCY-001</t>
        </is>
      </c>
      <c r="E7" s="19" t="inlineStr">
        <is>
          <t>Fictional January rent charge</t>
        </is>
      </c>
      <c r="F7" s="20" t="inlineStr">
        <is>
          <t>Charge</t>
        </is>
      </c>
      <c r="G7" s="21" t="n">
        <v>1</v>
      </c>
      <c r="H7" s="33" t="n">
        <v>1450</v>
      </c>
      <c r="I7" s="20" t="inlineStr">
        <is>
          <t>Tenant</t>
        </is>
      </c>
      <c r="J7" s="20" t="inlineStr">
        <is>
          <t>Posted</t>
        </is>
      </c>
      <c r="K7" s="30">
        <f>IF(COUNTA($A7:$J7)=0,"",IF(OR($A7="",$B7="",$C7="",$D7="",$E7="",$F7="",$G7="",$H7="",$I7="",$J7=""),"",IF(AND($I7="Tenant",$J7="Posted"),IFERROR(IF($F7="Charge",$G7*$H7,IF(OR($F7="Payment",$F7="Credit"),-$G7*$H7,"")),""),"")))</f>
        <v/>
      </c>
      <c r="L7" s="30">
        <f>IF($K7="","",IFERROR(SUMIFS($K$7:K7,$D$7:D7,$D7),""))</f>
        <v/>
      </c>
      <c r="M7" s="23">
        <f>IF(COUNTA($A7:$J7)=0,"",IF(OR($A7="",$B7="",$C7="",$D7="",$E7="",$F7="",$G7="",$H7="",$I7="",$J7=""),"Complete required inputs",IFERROR(IF(OR($B7&lt;&gt;VLOOKUP($D7,Assumptions!$G$4:$I$103,2,FALSE),$C7&lt;&gt;VLOOKUP($D7,Assumptions!$G$4:$I$103,3,FALSE)),"Check property or unit",IF(AND($J7="Posted",$I7="Landlord"),"Excluded: landlord responsibility",IF($J7="Pending","Review pending item",IF($J7="Voided","Excluded: voided","Included")))),"Check tenancy directory")))</f>
        <v/>
      </c>
    </row>
    <row r="8" ht="21" customHeight="1">
      <c r="A8" s="32" t="n">
        <v>46025</v>
      </c>
      <c r="B8" s="19" t="inlineStr">
        <is>
          <t>Fictional Cypress Court</t>
        </is>
      </c>
      <c r="C8" s="20" t="inlineStr">
        <is>
          <t>FICTIONAL-A1</t>
        </is>
      </c>
      <c r="D8" s="19" t="inlineStr">
        <is>
          <t>FICTIONAL-TENANCY-001</t>
        </is>
      </c>
      <c r="E8" s="19" t="inlineStr">
        <is>
          <t>Fictional January payment</t>
        </is>
      </c>
      <c r="F8" s="20" t="inlineStr">
        <is>
          <t>Payment</t>
        </is>
      </c>
      <c r="G8" s="21" t="n">
        <v>1</v>
      </c>
      <c r="H8" s="33" t="n">
        <v>1000</v>
      </c>
      <c r="I8" s="20" t="inlineStr">
        <is>
          <t>Tenant</t>
        </is>
      </c>
      <c r="J8" s="20" t="inlineStr">
        <is>
          <t>Posted</t>
        </is>
      </c>
      <c r="K8" s="29">
        <f>IF(COUNTA($A8:$J8)=0,"",IF(OR($A8="",$B8="",$C8="",$D8="",$E8="",$F8="",$G8="",$H8="",$I8="",$J8=""),"",IF(AND($I8="Tenant",$J8="Posted"),IFERROR(IF($F8="Charge",$G8*$H8,IF(OR($F8="Payment",$F8="Credit"),-$G8*$H8,"")),""),"")))</f>
        <v/>
      </c>
      <c r="L8" s="29">
        <f>IF($K8="","",IFERROR(SUMIFS($K$7:K8,$D$7:D8,$D8),""))</f>
        <v/>
      </c>
      <c r="M8" s="24">
        <f>IF(COUNTA($A8:$J8)=0,"",IF(OR($A8="",$B8="",$C8="",$D8="",$E8="",$F8="",$G8="",$H8="",$I8="",$J8=""),"Complete required inputs",IFERROR(IF(OR($B8&lt;&gt;VLOOKUP($D8,Assumptions!$G$4:$I$103,2,FALSE),$C8&lt;&gt;VLOOKUP($D8,Assumptions!$G$4:$I$103,3,FALSE)),"Check property or unit",IF(AND($J8="Posted",$I8="Landlord"),"Excluded: landlord responsibility",IF($J8="Pending","Review pending item",IF($J8="Voided","Excluded: voided","Included")))),"Check tenancy directory")))</f>
        <v/>
      </c>
    </row>
    <row r="9" ht="21" customHeight="1">
      <c r="A9" s="32" t="n">
        <v>46027</v>
      </c>
      <c r="B9" s="19" t="inlineStr">
        <is>
          <t>Fictional Cypress Court</t>
        </is>
      </c>
      <c r="C9" s="20" t="inlineStr">
        <is>
          <t>FICTIONAL-A1</t>
        </is>
      </c>
      <c r="D9" s="19" t="inlineStr">
        <is>
          <t>FICTIONAL-TENANCY-001</t>
        </is>
      </c>
      <c r="E9" s="19" t="inlineStr">
        <is>
          <t>Fictional January balance payment</t>
        </is>
      </c>
      <c r="F9" s="20" t="inlineStr">
        <is>
          <t>Payment</t>
        </is>
      </c>
      <c r="G9" s="21" t="n">
        <v>1</v>
      </c>
      <c r="H9" s="33" t="n">
        <v>450</v>
      </c>
      <c r="I9" s="20" t="inlineStr">
        <is>
          <t>Tenant</t>
        </is>
      </c>
      <c r="J9" s="20" t="inlineStr">
        <is>
          <t>Posted</t>
        </is>
      </c>
      <c r="K9" s="30">
        <f>IF(COUNTA($A9:$J9)=0,"",IF(OR($A9="",$B9="",$C9="",$D9="",$E9="",$F9="",$G9="",$H9="",$I9="",$J9=""),"",IF(AND($I9="Tenant",$J9="Posted"),IFERROR(IF($F9="Charge",$G9*$H9,IF(OR($F9="Payment",$F9="Credit"),-$G9*$H9,"")),""),"")))</f>
        <v/>
      </c>
      <c r="L9" s="30">
        <f>IF($K9="","",IFERROR(SUMIFS($K$7:K9,$D$7:D9,$D9),""))</f>
        <v/>
      </c>
      <c r="M9" s="23">
        <f>IF(COUNTA($A9:$J9)=0,"",IF(OR($A9="",$B9="",$C9="",$D9="",$E9="",$F9="",$G9="",$H9="",$I9="",$J9=""),"Complete required inputs",IFERROR(IF(OR($B9&lt;&gt;VLOOKUP($D9,Assumptions!$G$4:$I$103,2,FALSE),$C9&lt;&gt;VLOOKUP($D9,Assumptions!$G$4:$I$103,3,FALSE)),"Check property or unit",IF(AND($J9="Posted",$I9="Landlord"),"Excluded: landlord responsibility",IF($J9="Pending","Review pending item",IF($J9="Voided","Excluded: voided","Included")))),"Check tenancy directory")))</f>
        <v/>
      </c>
    </row>
    <row r="10" ht="21" customHeight="1">
      <c r="A10" s="32" t="n">
        <v>46054</v>
      </c>
      <c r="B10" s="19" t="inlineStr">
        <is>
          <t>Fictional Cypress Court</t>
        </is>
      </c>
      <c r="C10" s="20" t="inlineStr">
        <is>
          <t>FICTIONAL-A1</t>
        </is>
      </c>
      <c r="D10" s="19" t="inlineStr">
        <is>
          <t>FICTIONAL-TENANCY-001</t>
        </is>
      </c>
      <c r="E10" s="19" t="inlineStr">
        <is>
          <t>Fictional February rent charge</t>
        </is>
      </c>
      <c r="F10" s="20" t="inlineStr">
        <is>
          <t>Charge</t>
        </is>
      </c>
      <c r="G10" s="21" t="n">
        <v>1</v>
      </c>
      <c r="H10" s="33" t="n">
        <v>1450</v>
      </c>
      <c r="I10" s="20" t="inlineStr">
        <is>
          <t>Tenant</t>
        </is>
      </c>
      <c r="J10" s="20" t="inlineStr">
        <is>
          <t>Posted</t>
        </is>
      </c>
      <c r="K10" s="29">
        <f>IF(COUNTA($A10:$J10)=0,"",IF(OR($A10="",$B10="",$C10="",$D10="",$E10="",$F10="",$G10="",$H10="",$I10="",$J10=""),"",IF(AND($I10="Tenant",$J10="Posted"),IFERROR(IF($F10="Charge",$G10*$H10,IF(OR($F10="Payment",$F10="Credit"),-$G10*$H10,"")),""),"")))</f>
        <v/>
      </c>
      <c r="L10" s="29">
        <f>IF($K10="","",IFERROR(SUMIFS($K$7:K10,$D$7:D10,$D10),""))</f>
        <v/>
      </c>
      <c r="M10" s="24">
        <f>IF(COUNTA($A10:$J10)=0,"",IF(OR($A10="",$B10="",$C10="",$D10="",$E10="",$F10="",$G10="",$H10="",$I10="",$J10=""),"Complete required inputs",IFERROR(IF(OR($B10&lt;&gt;VLOOKUP($D10,Assumptions!$G$4:$I$103,2,FALSE),$C10&lt;&gt;VLOOKUP($D10,Assumptions!$G$4:$I$103,3,FALSE)),"Check property or unit",IF(AND($J10="Posted",$I10="Landlord"),"Excluded: landlord responsibility",IF($J10="Pending","Review pending item",IF($J10="Voided","Excluded: voided","Included")))),"Check tenancy directory")))</f>
        <v/>
      </c>
    </row>
    <row r="11" ht="21" customHeight="1">
      <c r="A11" s="32" t="n">
        <v>46063</v>
      </c>
      <c r="B11" s="19" t="inlineStr">
        <is>
          <t>Fictional Cypress Court</t>
        </is>
      </c>
      <c r="C11" s="20" t="inlineStr">
        <is>
          <t>FICTIONAL-A1</t>
        </is>
      </c>
      <c r="D11" s="19" t="inlineStr">
        <is>
          <t>FICTIONAL-TENANCY-001</t>
        </is>
      </c>
      <c r="E11" s="19" t="inlineStr">
        <is>
          <t>Fictional utility allocation</t>
        </is>
      </c>
      <c r="F11" s="20" t="inlineStr">
        <is>
          <t>Charge</t>
        </is>
      </c>
      <c r="G11" s="21" t="n">
        <v>3</v>
      </c>
      <c r="H11" s="33" t="n">
        <v>20.8</v>
      </c>
      <c r="I11" s="20" t="inlineStr">
        <is>
          <t>Tenant</t>
        </is>
      </c>
      <c r="J11" s="20" t="inlineStr">
        <is>
          <t>Posted</t>
        </is>
      </c>
      <c r="K11" s="30">
        <f>IF(COUNTA($A11:$J11)=0,"",IF(OR($A11="",$B11="",$C11="",$D11="",$E11="",$F11="",$G11="",$H11="",$I11="",$J11=""),"",IF(AND($I11="Tenant",$J11="Posted"),IFERROR(IF($F11="Charge",$G11*$H11,IF(OR($F11="Payment",$F11="Credit"),-$G11*$H11,"")),""),"")))</f>
        <v/>
      </c>
      <c r="L11" s="30">
        <f>IF($K11="","",IFERROR(SUMIFS($K$7:K11,$D$7:D11,$D11),""))</f>
        <v/>
      </c>
      <c r="M11" s="23">
        <f>IF(COUNTA($A11:$J11)=0,"",IF(OR($A11="",$B11="",$C11="",$D11="",$E11="",$F11="",$G11="",$H11="",$I11="",$J11=""),"Complete required inputs",IFERROR(IF(OR($B11&lt;&gt;VLOOKUP($D11,Assumptions!$G$4:$I$103,2,FALSE),$C11&lt;&gt;VLOOKUP($D11,Assumptions!$G$4:$I$103,3,FALSE)),"Check property or unit",IF(AND($J11="Posted",$I11="Landlord"),"Excluded: landlord responsibility",IF($J11="Pending","Review pending item",IF($J11="Voided","Excluded: voided","Included")))),"Check tenancy directory")))</f>
        <v/>
      </c>
    </row>
    <row r="12" ht="21" customHeight="1">
      <c r="A12" s="32" t="n">
        <v>46068</v>
      </c>
      <c r="B12" s="19" t="inlineStr">
        <is>
          <t>Fictional Cypress Court</t>
        </is>
      </c>
      <c r="C12" s="20" t="inlineStr">
        <is>
          <t>FICTIONAL-A1</t>
        </is>
      </c>
      <c r="D12" s="19" t="inlineStr">
        <is>
          <t>FICTIONAL-TENANCY-001</t>
        </is>
      </c>
      <c r="E12" s="19" t="inlineStr">
        <is>
          <t>Fictional February payment</t>
        </is>
      </c>
      <c r="F12" s="20" t="inlineStr">
        <is>
          <t>Payment</t>
        </is>
      </c>
      <c r="G12" s="21" t="n">
        <v>1</v>
      </c>
      <c r="H12" s="33" t="n">
        <v>1000</v>
      </c>
      <c r="I12" s="20" t="inlineStr">
        <is>
          <t>Tenant</t>
        </is>
      </c>
      <c r="J12" s="20" t="inlineStr">
        <is>
          <t>Posted</t>
        </is>
      </c>
      <c r="K12" s="29">
        <f>IF(COUNTA($A12:$J12)=0,"",IF(OR($A12="",$B12="",$C12="",$D12="",$E12="",$F12="",$G12="",$H12="",$I12="",$J12=""),"",IF(AND($I12="Tenant",$J12="Posted"),IFERROR(IF($F12="Charge",$G12*$H12,IF(OR($F12="Payment",$F12="Credit"),-$G12*$H12,"")),""),"")))</f>
        <v/>
      </c>
      <c r="L12" s="29">
        <f>IF($K12="","",IFERROR(SUMIFS($K$7:K12,$D$7:D12,$D12),""))</f>
        <v/>
      </c>
      <c r="M12" s="24">
        <f>IF(COUNTA($A12:$J12)=0,"",IF(OR($A12="",$B12="",$C12="",$D12="",$E12="",$F12="",$G12="",$H12="",$I12="",$J12=""),"Complete required inputs",IFERROR(IF(OR($B12&lt;&gt;VLOOKUP($D12,Assumptions!$G$4:$I$103,2,FALSE),$C12&lt;&gt;VLOOKUP($D12,Assumptions!$G$4:$I$103,3,FALSE)),"Check property or unit",IF(AND($J12="Posted",$I12="Landlord"),"Excluded: landlord responsibility",IF($J12="Pending","Review pending item",IF($J12="Voided","Excluded: voided","Included")))),"Check tenancy directory")))</f>
        <v/>
      </c>
    </row>
    <row r="13" ht="21" customHeight="1">
      <c r="A13" s="32" t="n">
        <v>46073</v>
      </c>
      <c r="B13" s="19" t="inlineStr">
        <is>
          <t>Fictional Cypress Court</t>
        </is>
      </c>
      <c r="C13" s="20" t="inlineStr">
        <is>
          <t>FICTIONAL-A1</t>
        </is>
      </c>
      <c r="D13" s="19" t="inlineStr">
        <is>
          <t>FICTIONAL-TENANCY-001</t>
        </is>
      </c>
      <c r="E13" s="19" t="inlineStr">
        <is>
          <t>Fictional courtesy credit</t>
        </is>
      </c>
      <c r="F13" s="20" t="inlineStr">
        <is>
          <t>Credit</t>
        </is>
      </c>
      <c r="G13" s="21" t="n">
        <v>1</v>
      </c>
      <c r="H13" s="33" t="n">
        <v>25</v>
      </c>
      <c r="I13" s="20" t="inlineStr">
        <is>
          <t>Tenant</t>
        </is>
      </c>
      <c r="J13" s="20" t="inlineStr">
        <is>
          <t>Posted</t>
        </is>
      </c>
      <c r="K13" s="30">
        <f>IF(COUNTA($A13:$J13)=0,"",IF(OR($A13="",$B13="",$C13="",$D13="",$E13="",$F13="",$G13="",$H13="",$I13="",$J13=""),"",IF(AND($I13="Tenant",$J13="Posted"),IFERROR(IF($F13="Charge",$G13*$H13,IF(OR($F13="Payment",$F13="Credit"),-$G13*$H13,"")),""),"")))</f>
        <v/>
      </c>
      <c r="L13" s="30">
        <f>IF($K13="","",IFERROR(SUMIFS($K$7:K13,$D$7:D13,$D13),""))</f>
        <v/>
      </c>
      <c r="M13" s="23">
        <f>IF(COUNTA($A13:$J13)=0,"",IF(OR($A13="",$B13="",$C13="",$D13="",$E13="",$F13="",$G13="",$H13="",$I13="",$J13=""),"Complete required inputs",IFERROR(IF(OR($B13&lt;&gt;VLOOKUP($D13,Assumptions!$G$4:$I$103,2,FALSE),$C13&lt;&gt;VLOOKUP($D13,Assumptions!$G$4:$I$103,3,FALSE)),"Check property or unit",IF(AND($J13="Posted",$I13="Landlord"),"Excluded: landlord responsibility",IF($J13="Pending","Review pending item",IF($J13="Voided","Excluded: voided","Included")))),"Check tenancy directory")))</f>
        <v/>
      </c>
    </row>
    <row r="14" ht="21" customHeight="1">
      <c r="A14" s="32" t="n">
        <v>46082</v>
      </c>
      <c r="B14" s="19" t="inlineStr">
        <is>
          <t>Fictional Cypress Court</t>
        </is>
      </c>
      <c r="C14" s="20" t="inlineStr">
        <is>
          <t>FICTIONAL-A1</t>
        </is>
      </c>
      <c r="D14" s="19" t="inlineStr">
        <is>
          <t>FICTIONAL-TENANCY-001</t>
        </is>
      </c>
      <c r="E14" s="19" t="inlineStr">
        <is>
          <t>Fictional March rent charge</t>
        </is>
      </c>
      <c r="F14" s="20" t="inlineStr">
        <is>
          <t>Charge</t>
        </is>
      </c>
      <c r="G14" s="21" t="n">
        <v>1</v>
      </c>
      <c r="H14" s="33" t="n">
        <v>1450</v>
      </c>
      <c r="I14" s="20" t="inlineStr">
        <is>
          <t>Tenant</t>
        </is>
      </c>
      <c r="J14" s="20" t="inlineStr">
        <is>
          <t>Posted</t>
        </is>
      </c>
      <c r="K14" s="29">
        <f>IF(COUNTA($A14:$J14)=0,"",IF(OR($A14="",$B14="",$C14="",$D14="",$E14="",$F14="",$G14="",$H14="",$I14="",$J14=""),"",IF(AND($I14="Tenant",$J14="Posted"),IFERROR(IF($F14="Charge",$G14*$H14,IF(OR($F14="Payment",$F14="Credit"),-$G14*$H14,"")),""),"")))</f>
        <v/>
      </c>
      <c r="L14" s="29">
        <f>IF($K14="","",IFERROR(SUMIFS($K$7:K14,$D$7:D14,$D14),""))</f>
        <v/>
      </c>
      <c r="M14" s="24">
        <f>IF(COUNTA($A14:$J14)=0,"",IF(OR($A14="",$B14="",$C14="",$D14="",$E14="",$F14="",$G14="",$H14="",$I14="",$J14=""),"Complete required inputs",IFERROR(IF(OR($B14&lt;&gt;VLOOKUP($D14,Assumptions!$G$4:$I$103,2,FALSE),$C14&lt;&gt;VLOOKUP($D14,Assumptions!$G$4:$I$103,3,FALSE)),"Check property or unit",IF(AND($J14="Posted",$I14="Landlord"),"Excluded: landlord responsibility",IF($J14="Pending","Review pending item",IF($J14="Voided","Excluded: voided","Included")))),"Check tenancy directory")))</f>
        <v/>
      </c>
    </row>
    <row r="15" ht="21" customHeight="1">
      <c r="A15" s="32" t="n">
        <v>46085</v>
      </c>
      <c r="B15" s="19" t="inlineStr">
        <is>
          <t>Fictional Cypress Court</t>
        </is>
      </c>
      <c r="C15" s="20" t="inlineStr">
        <is>
          <t>FICTIONAL-A1</t>
        </is>
      </c>
      <c r="D15" s="19" t="inlineStr">
        <is>
          <t>FICTIONAL-TENANCY-001</t>
        </is>
      </c>
      <c r="E15" s="19" t="inlineStr">
        <is>
          <t>Fictional pending payment</t>
        </is>
      </c>
      <c r="F15" s="20" t="inlineStr">
        <is>
          <t>Payment</t>
        </is>
      </c>
      <c r="G15" s="21" t="n">
        <v>1</v>
      </c>
      <c r="H15" s="33" t="n">
        <v>400</v>
      </c>
      <c r="I15" s="20" t="inlineStr">
        <is>
          <t>Tenant</t>
        </is>
      </c>
      <c r="J15" s="20" t="inlineStr">
        <is>
          <t>Pending</t>
        </is>
      </c>
      <c r="K15" s="30">
        <f>IF(COUNTA($A15:$J15)=0,"",IF(OR($A15="",$B15="",$C15="",$D15="",$E15="",$F15="",$G15="",$H15="",$I15="",$J15=""),"",IF(AND($I15="Tenant",$J15="Posted"),IFERROR(IF($F15="Charge",$G15*$H15,IF(OR($F15="Payment",$F15="Credit"),-$G15*$H15,"")),""),"")))</f>
        <v/>
      </c>
      <c r="L15" s="30">
        <f>IF($K15="","",IFERROR(SUMIFS($K$7:K15,$D$7:D15,$D15),""))</f>
        <v/>
      </c>
      <c r="M15" s="23">
        <f>IF(COUNTA($A15:$J15)=0,"",IF(OR($A15="",$B15="",$C15="",$D15="",$E15="",$F15="",$G15="",$H15="",$I15="",$J15=""),"Complete required inputs",IFERROR(IF(OR($B15&lt;&gt;VLOOKUP($D15,Assumptions!$G$4:$I$103,2,FALSE),$C15&lt;&gt;VLOOKUP($D15,Assumptions!$G$4:$I$103,3,FALSE)),"Check property or unit",IF(AND($J15="Posted",$I15="Landlord"),"Excluded: landlord responsibility",IF($J15="Pending","Review pending item",IF($J15="Voided","Excluded: voided","Included")))),"Check tenancy directory")))</f>
        <v/>
      </c>
    </row>
    <row r="16" ht="21" customHeight="1">
      <c r="A16" s="32" t="n">
        <v>46086</v>
      </c>
      <c r="B16" s="19" t="inlineStr">
        <is>
          <t>Fictional Cypress Court</t>
        </is>
      </c>
      <c r="C16" s="20" t="inlineStr">
        <is>
          <t>FICTIONAL-A1</t>
        </is>
      </c>
      <c r="D16" s="19" t="inlineStr">
        <is>
          <t>FICTIONAL-TENANCY-001</t>
        </is>
      </c>
      <c r="E16" s="19" t="inlineStr">
        <is>
          <t>Fictional duplicate utility item</t>
        </is>
      </c>
      <c r="F16" s="20" t="inlineStr">
        <is>
          <t>Charge</t>
        </is>
      </c>
      <c r="G16" s="21" t="n">
        <v>1</v>
      </c>
      <c r="H16" s="33" t="n">
        <v>62.4</v>
      </c>
      <c r="I16" s="20" t="inlineStr">
        <is>
          <t>Tenant</t>
        </is>
      </c>
      <c r="J16" s="20" t="inlineStr">
        <is>
          <t>Voided</t>
        </is>
      </c>
      <c r="K16" s="29">
        <f>IF(COUNTA($A16:$J16)=0,"",IF(OR($A16="",$B16="",$C16="",$D16="",$E16="",$F16="",$G16="",$H16="",$I16="",$J16=""),"",IF(AND($I16="Tenant",$J16="Posted"),IFERROR(IF($F16="Charge",$G16*$H16,IF(OR($F16="Payment",$F16="Credit"),-$G16*$H16,"")),""),"")))</f>
        <v/>
      </c>
      <c r="L16" s="29">
        <f>IF($K16="","",IFERROR(SUMIFS($K$7:K16,$D$7:D16,$D16),""))</f>
        <v/>
      </c>
      <c r="M16" s="24">
        <f>IF(COUNTA($A16:$J16)=0,"",IF(OR($A16="",$B16="",$C16="",$D16="",$E16="",$F16="",$G16="",$H16="",$I16="",$J16=""),"Complete required inputs",IFERROR(IF(OR($B16&lt;&gt;VLOOKUP($D16,Assumptions!$G$4:$I$103,2,FALSE),$C16&lt;&gt;VLOOKUP($D16,Assumptions!$G$4:$I$103,3,FALSE)),"Check property or unit",IF(AND($J16="Posted",$I16="Landlord"),"Excluded: landlord responsibility",IF($J16="Pending","Review pending item",IF($J16="Voided","Excluded: voided","Included")))),"Check tenancy directory")))</f>
        <v/>
      </c>
    </row>
    <row r="17" ht="21" customHeight="1">
      <c r="A17" s="32" t="n">
        <v>46088</v>
      </c>
      <c r="B17" s="19" t="inlineStr">
        <is>
          <t>Fictional Cypress Court</t>
        </is>
      </c>
      <c r="C17" s="20" t="inlineStr">
        <is>
          <t>FICTIONAL-A1</t>
        </is>
      </c>
      <c r="D17" s="19" t="inlineStr">
        <is>
          <t>FICTIONAL-TENANCY-001</t>
        </is>
      </c>
      <c r="E17" s="19" t="inlineStr">
        <is>
          <t>Fictional owner repaint item</t>
        </is>
      </c>
      <c r="F17" s="20" t="inlineStr">
        <is>
          <t>Charge</t>
        </is>
      </c>
      <c r="G17" s="21" t="n">
        <v>1</v>
      </c>
      <c r="H17" s="33" t="n">
        <v>85</v>
      </c>
      <c r="I17" s="20" t="inlineStr">
        <is>
          <t>Landlord</t>
        </is>
      </c>
      <c r="J17" s="20" t="inlineStr">
        <is>
          <t>Posted</t>
        </is>
      </c>
      <c r="K17" s="30">
        <f>IF(COUNTA($A17:$J17)=0,"",IF(OR($A17="",$B17="",$C17="",$D17="",$E17="",$F17="",$G17="",$H17="",$I17="",$J17=""),"",IF(AND($I17="Tenant",$J17="Posted"),IFERROR(IF($F17="Charge",$G17*$H17,IF(OR($F17="Payment",$F17="Credit"),-$G17*$H17,"")),""),"")))</f>
        <v/>
      </c>
      <c r="L17" s="30">
        <f>IF($K17="","",IFERROR(SUMIFS($K$7:K17,$D$7:D17,$D17),""))</f>
        <v/>
      </c>
      <c r="M17" s="23">
        <f>IF(COUNTA($A17:$J17)=0,"",IF(OR($A17="",$B17="",$C17="",$D17="",$E17="",$F17="",$G17="",$H17="",$I17="",$J17=""),"Complete required inputs",IFERROR(IF(OR($B17&lt;&gt;VLOOKUP($D17,Assumptions!$G$4:$I$103,2,FALSE),$C17&lt;&gt;VLOOKUP($D17,Assumptions!$G$4:$I$103,3,FALSE)),"Check property or unit",IF(AND($J17="Posted",$I17="Landlord"),"Excluded: landlord responsibility",IF($J17="Pending","Review pending item",IF($J17="Voided","Excluded: voided","Included")))),"Check tenancy directory")))</f>
        <v/>
      </c>
    </row>
    <row r="18" ht="21" customHeight="1">
      <c r="A18" s="20" t="n"/>
      <c r="B18" s="19" t="n"/>
      <c r="C18" s="20" t="n"/>
      <c r="D18" s="19" t="n"/>
      <c r="E18" s="19" t="n"/>
      <c r="F18" s="20" t="n"/>
      <c r="G18" s="21" t="n"/>
      <c r="H18" s="33" t="n"/>
      <c r="I18" s="20" t="n"/>
      <c r="J18" s="20" t="n"/>
      <c r="K18" s="29">
        <f>IF(COUNTA($A18:$J18)=0,"",IF(OR($A18="",$B18="",$C18="",$D18="",$E18="",$F18="",$G18="",$H18="",$I18="",$J18=""),"",IF(AND($I18="Tenant",$J18="Posted"),IFERROR(IF($F18="Charge",$G18*$H18,IF(OR($F18="Payment",$F18="Credit"),-$G18*$H18,"")),""),"")))</f>
        <v/>
      </c>
      <c r="L18" s="29">
        <f>IF($K18="","",IFERROR(SUMIFS($K$7:K18,$D$7:D18,$D18),""))</f>
        <v/>
      </c>
      <c r="M18" s="24">
        <f>IF(COUNTA($A18:$J18)=0,"",IF(OR($A18="",$B18="",$C18="",$D18="",$E18="",$F18="",$G18="",$H18="",$I18="",$J18=""),"Complete required inputs",IFERROR(IF(OR($B18&lt;&gt;VLOOKUP($D18,Assumptions!$G$4:$I$103,2,FALSE),$C18&lt;&gt;VLOOKUP($D18,Assumptions!$G$4:$I$103,3,FALSE)),"Check property or unit",IF(AND($J18="Posted",$I18="Landlord"),"Excluded: landlord responsibility",IF($J18="Pending","Review pending item",IF($J18="Voided","Excluded: voided","Included")))),"Check tenancy directory")))</f>
        <v/>
      </c>
    </row>
    <row r="19" ht="21" customHeight="1">
      <c r="A19" s="20" t="n"/>
      <c r="B19" s="19" t="n"/>
      <c r="C19" s="20" t="n"/>
      <c r="D19" s="19" t="n"/>
      <c r="E19" s="19" t="n"/>
      <c r="F19" s="20" t="n"/>
      <c r="G19" s="21" t="n"/>
      <c r="H19" s="33" t="n"/>
      <c r="I19" s="20" t="n"/>
      <c r="J19" s="20" t="n"/>
      <c r="K19" s="30">
        <f>IF(COUNTA($A19:$J19)=0,"",IF(OR($A19="",$B19="",$C19="",$D19="",$E19="",$F19="",$G19="",$H19="",$I19="",$J19=""),"",IF(AND($I19="Tenant",$J19="Posted"),IFERROR(IF($F19="Charge",$G19*$H19,IF(OR($F19="Payment",$F19="Credit"),-$G19*$H19,"")),""),"")))</f>
        <v/>
      </c>
      <c r="L19" s="30">
        <f>IF($K19="","",IFERROR(SUMIFS($K$7:K19,$D$7:D19,$D19),""))</f>
        <v/>
      </c>
      <c r="M19" s="23">
        <f>IF(COUNTA($A19:$J19)=0,"",IF(OR($A19="",$B19="",$C19="",$D19="",$E19="",$F19="",$G19="",$H19="",$I19="",$J19=""),"Complete required inputs",IFERROR(IF(OR($B19&lt;&gt;VLOOKUP($D19,Assumptions!$G$4:$I$103,2,FALSE),$C19&lt;&gt;VLOOKUP($D19,Assumptions!$G$4:$I$103,3,FALSE)),"Check property or unit",IF(AND($J19="Posted",$I19="Landlord"),"Excluded: landlord responsibility",IF($J19="Pending","Review pending item",IF($J19="Voided","Excluded: voided","Included")))),"Check tenancy directory")))</f>
        <v/>
      </c>
    </row>
    <row r="20" ht="21" customHeight="1">
      <c r="A20" s="20" t="n"/>
      <c r="B20" s="19" t="n"/>
      <c r="C20" s="20" t="n"/>
      <c r="D20" s="19" t="n"/>
      <c r="E20" s="19" t="n"/>
      <c r="F20" s="20" t="n"/>
      <c r="G20" s="21" t="n"/>
      <c r="H20" s="33" t="n"/>
      <c r="I20" s="20" t="n"/>
      <c r="J20" s="20" t="n"/>
      <c r="K20" s="29">
        <f>IF(COUNTA($A20:$J20)=0,"",IF(OR($A20="",$B20="",$C20="",$D20="",$E20="",$F20="",$G20="",$H20="",$I20="",$J20=""),"",IF(AND($I20="Tenant",$J20="Posted"),IFERROR(IF($F20="Charge",$G20*$H20,IF(OR($F20="Payment",$F20="Credit"),-$G20*$H20,"")),""),"")))</f>
        <v/>
      </c>
      <c r="L20" s="29">
        <f>IF($K20="","",IFERROR(SUMIFS($K$7:K20,$D$7:D20,$D20),""))</f>
        <v/>
      </c>
      <c r="M20" s="24">
        <f>IF(COUNTA($A20:$J20)=0,"",IF(OR($A20="",$B20="",$C20="",$D20="",$E20="",$F20="",$G20="",$H20="",$I20="",$J20=""),"Complete required inputs",IFERROR(IF(OR($B20&lt;&gt;VLOOKUP($D20,Assumptions!$G$4:$I$103,2,FALSE),$C20&lt;&gt;VLOOKUP($D20,Assumptions!$G$4:$I$103,3,FALSE)),"Check property or unit",IF(AND($J20="Posted",$I20="Landlord"),"Excluded: landlord responsibility",IF($J20="Pending","Review pending item",IF($J20="Voided","Excluded: voided","Included")))),"Check tenancy directory")))</f>
        <v/>
      </c>
    </row>
    <row r="21" ht="21" customHeight="1">
      <c r="A21" s="20" t="n"/>
      <c r="B21" s="19" t="n"/>
      <c r="C21" s="20" t="n"/>
      <c r="D21" s="19" t="n"/>
      <c r="E21" s="19" t="n"/>
      <c r="F21" s="20" t="n"/>
      <c r="G21" s="21" t="n"/>
      <c r="H21" s="33" t="n"/>
      <c r="I21" s="20" t="n"/>
      <c r="J21" s="20" t="n"/>
      <c r="K21" s="30">
        <f>IF(COUNTA($A21:$J21)=0,"",IF(OR($A21="",$B21="",$C21="",$D21="",$E21="",$F21="",$G21="",$H21="",$I21="",$J21=""),"",IF(AND($I21="Tenant",$J21="Posted"),IFERROR(IF($F21="Charge",$G21*$H21,IF(OR($F21="Payment",$F21="Credit"),-$G21*$H21,"")),""),"")))</f>
        <v/>
      </c>
      <c r="L21" s="30">
        <f>IF($K21="","",IFERROR(SUMIFS($K$7:K21,$D$7:D21,$D21),""))</f>
        <v/>
      </c>
      <c r="M21" s="23">
        <f>IF(COUNTA($A21:$J21)=0,"",IF(OR($A21="",$B21="",$C21="",$D21="",$E21="",$F21="",$G21="",$H21="",$I21="",$J21=""),"Complete required inputs",IFERROR(IF(OR($B21&lt;&gt;VLOOKUP($D21,Assumptions!$G$4:$I$103,2,FALSE),$C21&lt;&gt;VLOOKUP($D21,Assumptions!$G$4:$I$103,3,FALSE)),"Check property or unit",IF(AND($J21="Posted",$I21="Landlord"),"Excluded: landlord responsibility",IF($J21="Pending","Review pending item",IF($J21="Voided","Excluded: voided","Included")))),"Check tenancy directory")))</f>
        <v/>
      </c>
    </row>
    <row r="22" ht="21" customHeight="1">
      <c r="A22" s="20" t="n"/>
      <c r="B22" s="19" t="n"/>
      <c r="C22" s="20" t="n"/>
      <c r="D22" s="19" t="n"/>
      <c r="E22" s="19" t="n"/>
      <c r="F22" s="20" t="n"/>
      <c r="G22" s="21" t="n"/>
      <c r="H22" s="33" t="n"/>
      <c r="I22" s="20" t="n"/>
      <c r="J22" s="20" t="n"/>
      <c r="K22" s="29">
        <f>IF(COUNTA($A22:$J22)=0,"",IF(OR($A22="",$B22="",$C22="",$D22="",$E22="",$F22="",$G22="",$H22="",$I22="",$J22=""),"",IF(AND($I22="Tenant",$J22="Posted"),IFERROR(IF($F22="Charge",$G22*$H22,IF(OR($F22="Payment",$F22="Credit"),-$G22*$H22,"")),""),"")))</f>
        <v/>
      </c>
      <c r="L22" s="29">
        <f>IF($K22="","",IFERROR(SUMIFS($K$7:K22,$D$7:D22,$D22),""))</f>
        <v/>
      </c>
      <c r="M22" s="24">
        <f>IF(COUNTA($A22:$J22)=0,"",IF(OR($A22="",$B22="",$C22="",$D22="",$E22="",$F22="",$G22="",$H22="",$I22="",$J22=""),"Complete required inputs",IFERROR(IF(OR($B22&lt;&gt;VLOOKUP($D22,Assumptions!$G$4:$I$103,2,FALSE),$C22&lt;&gt;VLOOKUP($D22,Assumptions!$G$4:$I$103,3,FALSE)),"Check property or unit",IF(AND($J22="Posted",$I22="Landlord"),"Excluded: landlord responsibility",IF($J22="Pending","Review pending item",IF($J22="Voided","Excluded: voided","Included")))),"Check tenancy directory")))</f>
        <v/>
      </c>
    </row>
    <row r="23" ht="21" customHeight="1">
      <c r="A23" s="20" t="n"/>
      <c r="B23" s="19" t="n"/>
      <c r="C23" s="20" t="n"/>
      <c r="D23" s="19" t="n"/>
      <c r="E23" s="19" t="n"/>
      <c r="F23" s="20" t="n"/>
      <c r="G23" s="21" t="n"/>
      <c r="H23" s="33" t="n"/>
      <c r="I23" s="20" t="n"/>
      <c r="J23" s="20" t="n"/>
      <c r="K23" s="30">
        <f>IF(COUNTA($A23:$J23)=0,"",IF(OR($A23="",$B23="",$C23="",$D23="",$E23="",$F23="",$G23="",$H23="",$I23="",$J23=""),"",IF(AND($I23="Tenant",$J23="Posted"),IFERROR(IF($F23="Charge",$G23*$H23,IF(OR($F23="Payment",$F23="Credit"),-$G23*$H23,"")),""),"")))</f>
        <v/>
      </c>
      <c r="L23" s="30">
        <f>IF($K23="","",IFERROR(SUMIFS($K$7:K23,$D$7:D23,$D23),""))</f>
        <v/>
      </c>
      <c r="M23" s="23">
        <f>IF(COUNTA($A23:$J23)=0,"",IF(OR($A23="",$B23="",$C23="",$D23="",$E23="",$F23="",$G23="",$H23="",$I23="",$J23=""),"Complete required inputs",IFERROR(IF(OR($B23&lt;&gt;VLOOKUP($D23,Assumptions!$G$4:$I$103,2,FALSE),$C23&lt;&gt;VLOOKUP($D23,Assumptions!$G$4:$I$103,3,FALSE)),"Check property or unit",IF(AND($J23="Posted",$I23="Landlord"),"Excluded: landlord responsibility",IF($J23="Pending","Review pending item",IF($J23="Voided","Excluded: voided","Included")))),"Check tenancy directory")))</f>
        <v/>
      </c>
    </row>
    <row r="24" ht="21" customHeight="1">
      <c r="A24" s="20" t="n"/>
      <c r="B24" s="19" t="n"/>
      <c r="C24" s="20" t="n"/>
      <c r="D24" s="19" t="n"/>
      <c r="E24" s="19" t="n"/>
      <c r="F24" s="20" t="n"/>
      <c r="G24" s="21" t="n"/>
      <c r="H24" s="33" t="n"/>
      <c r="I24" s="20" t="n"/>
      <c r="J24" s="20" t="n"/>
      <c r="K24" s="29">
        <f>IF(COUNTA($A24:$J24)=0,"",IF(OR($A24="",$B24="",$C24="",$D24="",$E24="",$F24="",$G24="",$H24="",$I24="",$J24=""),"",IF(AND($I24="Tenant",$J24="Posted"),IFERROR(IF($F24="Charge",$G24*$H24,IF(OR($F24="Payment",$F24="Credit"),-$G24*$H24,"")),""),"")))</f>
        <v/>
      </c>
      <c r="L24" s="29">
        <f>IF($K24="","",IFERROR(SUMIFS($K$7:K24,$D$7:D24,$D24),""))</f>
        <v/>
      </c>
      <c r="M24" s="24">
        <f>IF(COUNTA($A24:$J24)=0,"",IF(OR($A24="",$B24="",$C24="",$D24="",$E24="",$F24="",$G24="",$H24="",$I24="",$J24=""),"Complete required inputs",IFERROR(IF(OR($B24&lt;&gt;VLOOKUP($D24,Assumptions!$G$4:$I$103,2,FALSE),$C24&lt;&gt;VLOOKUP($D24,Assumptions!$G$4:$I$103,3,FALSE)),"Check property or unit",IF(AND($J24="Posted",$I24="Landlord"),"Excluded: landlord responsibility",IF($J24="Pending","Review pending item",IF($J24="Voided","Excluded: voided","Included")))),"Check tenancy directory")))</f>
        <v/>
      </c>
    </row>
    <row r="25" ht="21" customHeight="1">
      <c r="A25" s="20" t="n"/>
      <c r="B25" s="19" t="n"/>
      <c r="C25" s="20" t="n"/>
      <c r="D25" s="19" t="n"/>
      <c r="E25" s="19" t="n"/>
      <c r="F25" s="20" t="n"/>
      <c r="G25" s="21" t="n"/>
      <c r="H25" s="33" t="n"/>
      <c r="I25" s="20" t="n"/>
      <c r="J25" s="20" t="n"/>
      <c r="K25" s="30">
        <f>IF(COUNTA($A25:$J25)=0,"",IF(OR($A25="",$B25="",$C25="",$D25="",$E25="",$F25="",$G25="",$H25="",$I25="",$J25=""),"",IF(AND($I25="Tenant",$J25="Posted"),IFERROR(IF($F25="Charge",$G25*$H25,IF(OR($F25="Payment",$F25="Credit"),-$G25*$H25,"")),""),"")))</f>
        <v/>
      </c>
      <c r="L25" s="30">
        <f>IF($K25="","",IFERROR(SUMIFS($K$7:K25,$D$7:D25,$D25),""))</f>
        <v/>
      </c>
      <c r="M25" s="23">
        <f>IF(COUNTA($A25:$J25)=0,"",IF(OR($A25="",$B25="",$C25="",$D25="",$E25="",$F25="",$G25="",$H25="",$I25="",$J25=""),"Complete required inputs",IFERROR(IF(OR($B25&lt;&gt;VLOOKUP($D25,Assumptions!$G$4:$I$103,2,FALSE),$C25&lt;&gt;VLOOKUP($D25,Assumptions!$G$4:$I$103,3,FALSE)),"Check property or unit",IF(AND($J25="Posted",$I25="Landlord"),"Excluded: landlord responsibility",IF($J25="Pending","Review pending item",IF($J25="Voided","Excluded: voided","Included")))),"Check tenancy directory")))</f>
        <v/>
      </c>
    </row>
    <row r="26" ht="21" customHeight="1">
      <c r="A26" s="20" t="n"/>
      <c r="B26" s="19" t="n"/>
      <c r="C26" s="20" t="n"/>
      <c r="D26" s="19" t="n"/>
      <c r="E26" s="19" t="n"/>
      <c r="F26" s="20" t="n"/>
      <c r="G26" s="21" t="n"/>
      <c r="H26" s="33" t="n"/>
      <c r="I26" s="20" t="n"/>
      <c r="J26" s="20" t="n"/>
      <c r="K26" s="29">
        <f>IF(COUNTA($A26:$J26)=0,"",IF(OR($A26="",$B26="",$C26="",$D26="",$E26="",$F26="",$G26="",$H26="",$I26="",$J26=""),"",IF(AND($I26="Tenant",$J26="Posted"),IFERROR(IF($F26="Charge",$G26*$H26,IF(OR($F26="Payment",$F26="Credit"),-$G26*$H26,"")),""),"")))</f>
        <v/>
      </c>
      <c r="L26" s="29">
        <f>IF($K26="","",IFERROR(SUMIFS($K$7:K26,$D$7:D26,$D26),""))</f>
        <v/>
      </c>
      <c r="M26" s="24">
        <f>IF(COUNTA($A26:$J26)=0,"",IF(OR($A26="",$B26="",$C26="",$D26="",$E26="",$F26="",$G26="",$H26="",$I26="",$J26=""),"Complete required inputs",IFERROR(IF(OR($B26&lt;&gt;VLOOKUP($D26,Assumptions!$G$4:$I$103,2,FALSE),$C26&lt;&gt;VLOOKUP($D26,Assumptions!$G$4:$I$103,3,FALSE)),"Check property or unit",IF(AND($J26="Posted",$I26="Landlord"),"Excluded: landlord responsibility",IF($J26="Pending","Review pending item",IF($J26="Voided","Excluded: voided","Included")))),"Check tenancy directory")))</f>
        <v/>
      </c>
    </row>
    <row r="27" ht="21" customHeight="1">
      <c r="A27" s="20" t="n"/>
      <c r="B27" s="19" t="n"/>
      <c r="C27" s="20" t="n"/>
      <c r="D27" s="19" t="n"/>
      <c r="E27" s="19" t="n"/>
      <c r="F27" s="20" t="n"/>
      <c r="G27" s="21" t="n"/>
      <c r="H27" s="33" t="n"/>
      <c r="I27" s="20" t="n"/>
      <c r="J27" s="20" t="n"/>
      <c r="K27" s="30">
        <f>IF(COUNTA($A27:$J27)=0,"",IF(OR($A27="",$B27="",$C27="",$D27="",$E27="",$F27="",$G27="",$H27="",$I27="",$J27=""),"",IF(AND($I27="Tenant",$J27="Posted"),IFERROR(IF($F27="Charge",$G27*$H27,IF(OR($F27="Payment",$F27="Credit"),-$G27*$H27,"")),""),"")))</f>
        <v/>
      </c>
      <c r="L27" s="30">
        <f>IF($K27="","",IFERROR(SUMIFS($K$7:K27,$D$7:D27,$D27),""))</f>
        <v/>
      </c>
      <c r="M27" s="23">
        <f>IF(COUNTA($A27:$J27)=0,"",IF(OR($A27="",$B27="",$C27="",$D27="",$E27="",$F27="",$G27="",$H27="",$I27="",$J27=""),"Complete required inputs",IFERROR(IF(OR($B27&lt;&gt;VLOOKUP($D27,Assumptions!$G$4:$I$103,2,FALSE),$C27&lt;&gt;VLOOKUP($D27,Assumptions!$G$4:$I$103,3,FALSE)),"Check property or unit",IF(AND($J27="Posted",$I27="Landlord"),"Excluded: landlord responsibility",IF($J27="Pending","Review pending item",IF($J27="Voided","Excluded: voided","Included")))),"Check tenancy directory")))</f>
        <v/>
      </c>
    </row>
    <row r="28" ht="21" customHeight="1">
      <c r="A28" s="20" t="n"/>
      <c r="B28" s="19" t="n"/>
      <c r="C28" s="20" t="n"/>
      <c r="D28" s="19" t="n"/>
      <c r="E28" s="19" t="n"/>
      <c r="F28" s="20" t="n"/>
      <c r="G28" s="21" t="n"/>
      <c r="H28" s="33" t="n"/>
      <c r="I28" s="20" t="n"/>
      <c r="J28" s="20" t="n"/>
      <c r="K28" s="29">
        <f>IF(COUNTA($A28:$J28)=0,"",IF(OR($A28="",$B28="",$C28="",$D28="",$E28="",$F28="",$G28="",$H28="",$I28="",$J28=""),"",IF(AND($I28="Tenant",$J28="Posted"),IFERROR(IF($F28="Charge",$G28*$H28,IF(OR($F28="Payment",$F28="Credit"),-$G28*$H28,"")),""),"")))</f>
        <v/>
      </c>
      <c r="L28" s="29">
        <f>IF($K28="","",IFERROR(SUMIFS($K$7:K28,$D$7:D28,$D28),""))</f>
        <v/>
      </c>
      <c r="M28" s="24">
        <f>IF(COUNTA($A28:$J28)=0,"",IF(OR($A28="",$B28="",$C28="",$D28="",$E28="",$F28="",$G28="",$H28="",$I28="",$J28=""),"Complete required inputs",IFERROR(IF(OR($B28&lt;&gt;VLOOKUP($D28,Assumptions!$G$4:$I$103,2,FALSE),$C28&lt;&gt;VLOOKUP($D28,Assumptions!$G$4:$I$103,3,FALSE)),"Check property or unit",IF(AND($J28="Posted",$I28="Landlord"),"Excluded: landlord responsibility",IF($J28="Pending","Review pending item",IF($J28="Voided","Excluded: voided","Included")))),"Check tenancy directory")))</f>
        <v/>
      </c>
    </row>
    <row r="29" ht="21" customHeight="1">
      <c r="A29" s="20" t="n"/>
      <c r="B29" s="19" t="n"/>
      <c r="C29" s="20" t="n"/>
      <c r="D29" s="19" t="n"/>
      <c r="E29" s="19" t="n"/>
      <c r="F29" s="20" t="n"/>
      <c r="G29" s="21" t="n"/>
      <c r="H29" s="33" t="n"/>
      <c r="I29" s="20" t="n"/>
      <c r="J29" s="20" t="n"/>
      <c r="K29" s="30">
        <f>IF(COUNTA($A29:$J29)=0,"",IF(OR($A29="",$B29="",$C29="",$D29="",$E29="",$F29="",$G29="",$H29="",$I29="",$J29=""),"",IF(AND($I29="Tenant",$J29="Posted"),IFERROR(IF($F29="Charge",$G29*$H29,IF(OR($F29="Payment",$F29="Credit"),-$G29*$H29,"")),""),"")))</f>
        <v/>
      </c>
      <c r="L29" s="30">
        <f>IF($K29="","",IFERROR(SUMIFS($K$7:K29,$D$7:D29,$D29),""))</f>
        <v/>
      </c>
      <c r="M29" s="23">
        <f>IF(COUNTA($A29:$J29)=0,"",IF(OR($A29="",$B29="",$C29="",$D29="",$E29="",$F29="",$G29="",$H29="",$I29="",$J29=""),"Complete required inputs",IFERROR(IF(OR($B29&lt;&gt;VLOOKUP($D29,Assumptions!$G$4:$I$103,2,FALSE),$C29&lt;&gt;VLOOKUP($D29,Assumptions!$G$4:$I$103,3,FALSE)),"Check property or unit",IF(AND($J29="Posted",$I29="Landlord"),"Excluded: landlord responsibility",IF($J29="Pending","Review pending item",IF($J29="Voided","Excluded: voided","Included")))),"Check tenancy directory")))</f>
        <v/>
      </c>
    </row>
    <row r="30" ht="21" customHeight="1">
      <c r="A30" s="20" t="n"/>
      <c r="B30" s="19" t="n"/>
      <c r="C30" s="20" t="n"/>
      <c r="D30" s="19" t="n"/>
      <c r="E30" s="19" t="n"/>
      <c r="F30" s="20" t="n"/>
      <c r="G30" s="21" t="n"/>
      <c r="H30" s="33" t="n"/>
      <c r="I30" s="20" t="n"/>
      <c r="J30" s="20" t="n"/>
      <c r="K30" s="29">
        <f>IF(COUNTA($A30:$J30)=0,"",IF(OR($A30="",$B30="",$C30="",$D30="",$E30="",$F30="",$G30="",$H30="",$I30="",$J30=""),"",IF(AND($I30="Tenant",$J30="Posted"),IFERROR(IF($F30="Charge",$G30*$H30,IF(OR($F30="Payment",$F30="Credit"),-$G30*$H30,"")),""),"")))</f>
        <v/>
      </c>
      <c r="L30" s="29">
        <f>IF($K30="","",IFERROR(SUMIFS($K$7:K30,$D$7:D30,$D30),""))</f>
        <v/>
      </c>
      <c r="M30" s="24">
        <f>IF(COUNTA($A30:$J30)=0,"",IF(OR($A30="",$B30="",$C30="",$D30="",$E30="",$F30="",$G30="",$H30="",$I30="",$J30=""),"Complete required inputs",IFERROR(IF(OR($B30&lt;&gt;VLOOKUP($D30,Assumptions!$G$4:$I$103,2,FALSE),$C30&lt;&gt;VLOOKUP($D30,Assumptions!$G$4:$I$103,3,FALSE)),"Check property or unit",IF(AND($J30="Posted",$I30="Landlord"),"Excluded: landlord responsibility",IF($J30="Pending","Review pending item",IF($J30="Voided","Excluded: voided","Included")))),"Check tenancy directory")))</f>
        <v/>
      </c>
    </row>
    <row r="31" ht="21" customHeight="1">
      <c r="A31" s="20" t="n"/>
      <c r="B31" s="19" t="n"/>
      <c r="C31" s="20" t="n"/>
      <c r="D31" s="19" t="n"/>
      <c r="E31" s="19" t="n"/>
      <c r="F31" s="20" t="n"/>
      <c r="G31" s="21" t="n"/>
      <c r="H31" s="33" t="n"/>
      <c r="I31" s="20" t="n"/>
      <c r="J31" s="20" t="n"/>
      <c r="K31" s="30">
        <f>IF(COUNTA($A31:$J31)=0,"",IF(OR($A31="",$B31="",$C31="",$D31="",$E31="",$F31="",$G31="",$H31="",$I31="",$J31=""),"",IF(AND($I31="Tenant",$J31="Posted"),IFERROR(IF($F31="Charge",$G31*$H31,IF(OR($F31="Payment",$F31="Credit"),-$G31*$H31,"")),""),"")))</f>
        <v/>
      </c>
      <c r="L31" s="30">
        <f>IF($K31="","",IFERROR(SUMIFS($K$7:K31,$D$7:D31,$D31),""))</f>
        <v/>
      </c>
      <c r="M31" s="23">
        <f>IF(COUNTA($A31:$J31)=0,"",IF(OR($A31="",$B31="",$C31="",$D31="",$E31="",$F31="",$G31="",$H31="",$I31="",$J31=""),"Complete required inputs",IFERROR(IF(OR($B31&lt;&gt;VLOOKUP($D31,Assumptions!$G$4:$I$103,2,FALSE),$C31&lt;&gt;VLOOKUP($D31,Assumptions!$G$4:$I$103,3,FALSE)),"Check property or unit",IF(AND($J31="Posted",$I31="Landlord"),"Excluded: landlord responsibility",IF($J31="Pending","Review pending item",IF($J31="Voided","Excluded: voided","Included")))),"Check tenancy directory")))</f>
        <v/>
      </c>
    </row>
    <row r="32" ht="21" customHeight="1">
      <c r="A32" s="20" t="n"/>
      <c r="B32" s="19" t="n"/>
      <c r="C32" s="20" t="n"/>
      <c r="D32" s="19" t="n"/>
      <c r="E32" s="19" t="n"/>
      <c r="F32" s="20" t="n"/>
      <c r="G32" s="21" t="n"/>
      <c r="H32" s="33" t="n"/>
      <c r="I32" s="20" t="n"/>
      <c r="J32" s="20" t="n"/>
      <c r="K32" s="29">
        <f>IF(COUNTA($A32:$J32)=0,"",IF(OR($A32="",$B32="",$C32="",$D32="",$E32="",$F32="",$G32="",$H32="",$I32="",$J32=""),"",IF(AND($I32="Tenant",$J32="Posted"),IFERROR(IF($F32="Charge",$G32*$H32,IF(OR($F32="Payment",$F32="Credit"),-$G32*$H32,"")),""),"")))</f>
        <v/>
      </c>
      <c r="L32" s="29">
        <f>IF($K32="","",IFERROR(SUMIFS($K$7:K32,$D$7:D32,$D32),""))</f>
        <v/>
      </c>
      <c r="M32" s="24">
        <f>IF(COUNTA($A32:$J32)=0,"",IF(OR($A32="",$B32="",$C32="",$D32="",$E32="",$F32="",$G32="",$H32="",$I32="",$J32=""),"Complete required inputs",IFERROR(IF(OR($B32&lt;&gt;VLOOKUP($D32,Assumptions!$G$4:$I$103,2,FALSE),$C32&lt;&gt;VLOOKUP($D32,Assumptions!$G$4:$I$103,3,FALSE)),"Check property or unit",IF(AND($J32="Posted",$I32="Landlord"),"Excluded: landlord responsibility",IF($J32="Pending","Review pending item",IF($J32="Voided","Excluded: voided","Included")))),"Check tenancy directory")))</f>
        <v/>
      </c>
    </row>
    <row r="33" ht="21" customHeight="1">
      <c r="A33" s="20" t="n"/>
      <c r="B33" s="19" t="n"/>
      <c r="C33" s="20" t="n"/>
      <c r="D33" s="19" t="n"/>
      <c r="E33" s="19" t="n"/>
      <c r="F33" s="20" t="n"/>
      <c r="G33" s="21" t="n"/>
      <c r="H33" s="33" t="n"/>
      <c r="I33" s="20" t="n"/>
      <c r="J33" s="20" t="n"/>
      <c r="K33" s="30">
        <f>IF(COUNTA($A33:$J33)=0,"",IF(OR($A33="",$B33="",$C33="",$D33="",$E33="",$F33="",$G33="",$H33="",$I33="",$J33=""),"",IF(AND($I33="Tenant",$J33="Posted"),IFERROR(IF($F33="Charge",$G33*$H33,IF(OR($F33="Payment",$F33="Credit"),-$G33*$H33,"")),""),"")))</f>
        <v/>
      </c>
      <c r="L33" s="30">
        <f>IF($K33="","",IFERROR(SUMIFS($K$7:K33,$D$7:D33,$D33),""))</f>
        <v/>
      </c>
      <c r="M33" s="23">
        <f>IF(COUNTA($A33:$J33)=0,"",IF(OR($A33="",$B33="",$C33="",$D33="",$E33="",$F33="",$G33="",$H33="",$I33="",$J33=""),"Complete required inputs",IFERROR(IF(OR($B33&lt;&gt;VLOOKUP($D33,Assumptions!$G$4:$I$103,2,FALSE),$C33&lt;&gt;VLOOKUP($D33,Assumptions!$G$4:$I$103,3,FALSE)),"Check property or unit",IF(AND($J33="Posted",$I33="Landlord"),"Excluded: landlord responsibility",IF($J33="Pending","Review pending item",IF($J33="Voided","Excluded: voided","Included")))),"Check tenancy directory")))</f>
        <v/>
      </c>
    </row>
    <row r="34" ht="21" customHeight="1">
      <c r="A34" s="20" t="n"/>
      <c r="B34" s="19" t="n"/>
      <c r="C34" s="20" t="n"/>
      <c r="D34" s="19" t="n"/>
      <c r="E34" s="19" t="n"/>
      <c r="F34" s="20" t="n"/>
      <c r="G34" s="21" t="n"/>
      <c r="H34" s="33" t="n"/>
      <c r="I34" s="20" t="n"/>
      <c r="J34" s="20" t="n"/>
      <c r="K34" s="29">
        <f>IF(COUNTA($A34:$J34)=0,"",IF(OR($A34="",$B34="",$C34="",$D34="",$E34="",$F34="",$G34="",$H34="",$I34="",$J34=""),"",IF(AND($I34="Tenant",$J34="Posted"),IFERROR(IF($F34="Charge",$G34*$H34,IF(OR($F34="Payment",$F34="Credit"),-$G34*$H34,"")),""),"")))</f>
        <v/>
      </c>
      <c r="L34" s="29">
        <f>IF($K34="","",IFERROR(SUMIFS($K$7:K34,$D$7:D34,$D34),""))</f>
        <v/>
      </c>
      <c r="M34" s="24">
        <f>IF(COUNTA($A34:$J34)=0,"",IF(OR($A34="",$B34="",$C34="",$D34="",$E34="",$F34="",$G34="",$H34="",$I34="",$J34=""),"Complete required inputs",IFERROR(IF(OR($B34&lt;&gt;VLOOKUP($D34,Assumptions!$G$4:$I$103,2,FALSE),$C34&lt;&gt;VLOOKUP($D34,Assumptions!$G$4:$I$103,3,FALSE)),"Check property or unit",IF(AND($J34="Posted",$I34="Landlord"),"Excluded: landlord responsibility",IF($J34="Pending","Review pending item",IF($J34="Voided","Excluded: voided","Included")))),"Check tenancy directory")))</f>
        <v/>
      </c>
    </row>
    <row r="35" ht="21" customHeight="1">
      <c r="A35" s="20" t="n"/>
      <c r="B35" s="19" t="n"/>
      <c r="C35" s="20" t="n"/>
      <c r="D35" s="19" t="n"/>
      <c r="E35" s="19" t="n"/>
      <c r="F35" s="20" t="n"/>
      <c r="G35" s="21" t="n"/>
      <c r="H35" s="33" t="n"/>
      <c r="I35" s="20" t="n"/>
      <c r="J35" s="20" t="n"/>
      <c r="K35" s="30">
        <f>IF(COUNTA($A35:$J35)=0,"",IF(OR($A35="",$B35="",$C35="",$D35="",$E35="",$F35="",$G35="",$H35="",$I35="",$J35=""),"",IF(AND($I35="Tenant",$J35="Posted"),IFERROR(IF($F35="Charge",$G35*$H35,IF(OR($F35="Payment",$F35="Credit"),-$G35*$H35,"")),""),"")))</f>
        <v/>
      </c>
      <c r="L35" s="30">
        <f>IF($K35="","",IFERROR(SUMIFS($K$7:K35,$D$7:D35,$D35),""))</f>
        <v/>
      </c>
      <c r="M35" s="23">
        <f>IF(COUNTA($A35:$J35)=0,"",IF(OR($A35="",$B35="",$C35="",$D35="",$E35="",$F35="",$G35="",$H35="",$I35="",$J35=""),"Complete required inputs",IFERROR(IF(OR($B35&lt;&gt;VLOOKUP($D35,Assumptions!$G$4:$I$103,2,FALSE),$C35&lt;&gt;VLOOKUP($D35,Assumptions!$G$4:$I$103,3,FALSE)),"Check property or unit",IF(AND($J35="Posted",$I35="Landlord"),"Excluded: landlord responsibility",IF($J35="Pending","Review pending item",IF($J35="Voided","Excluded: voided","Included")))),"Check tenancy directory")))</f>
        <v/>
      </c>
    </row>
    <row r="36" ht="21" customHeight="1">
      <c r="A36" s="20" t="n"/>
      <c r="B36" s="19" t="n"/>
      <c r="C36" s="20" t="n"/>
      <c r="D36" s="19" t="n"/>
      <c r="E36" s="19" t="n"/>
      <c r="F36" s="20" t="n"/>
      <c r="G36" s="21" t="n"/>
      <c r="H36" s="33" t="n"/>
      <c r="I36" s="20" t="n"/>
      <c r="J36" s="20" t="n"/>
      <c r="K36" s="29">
        <f>IF(COUNTA($A36:$J36)=0,"",IF(OR($A36="",$B36="",$C36="",$D36="",$E36="",$F36="",$G36="",$H36="",$I36="",$J36=""),"",IF(AND($I36="Tenant",$J36="Posted"),IFERROR(IF($F36="Charge",$G36*$H36,IF(OR($F36="Payment",$F36="Credit"),-$G36*$H36,"")),""),"")))</f>
        <v/>
      </c>
      <c r="L36" s="29">
        <f>IF($K36="","",IFERROR(SUMIFS($K$7:K36,$D$7:D36,$D36),""))</f>
        <v/>
      </c>
      <c r="M36" s="24">
        <f>IF(COUNTA($A36:$J36)=0,"",IF(OR($A36="",$B36="",$C36="",$D36="",$E36="",$F36="",$G36="",$H36="",$I36="",$J36=""),"Complete required inputs",IFERROR(IF(OR($B36&lt;&gt;VLOOKUP($D36,Assumptions!$G$4:$I$103,2,FALSE),$C36&lt;&gt;VLOOKUP($D36,Assumptions!$G$4:$I$103,3,FALSE)),"Check property or unit",IF(AND($J36="Posted",$I36="Landlord"),"Excluded: landlord responsibility",IF($J36="Pending","Review pending item",IF($J36="Voided","Excluded: voided","Included")))),"Check tenancy directory")))</f>
        <v/>
      </c>
    </row>
    <row r="37" ht="21" customHeight="1">
      <c r="A37" s="20" t="n"/>
      <c r="B37" s="19" t="n"/>
      <c r="C37" s="20" t="n"/>
      <c r="D37" s="19" t="n"/>
      <c r="E37" s="19" t="n"/>
      <c r="F37" s="20" t="n"/>
      <c r="G37" s="21" t="n"/>
      <c r="H37" s="33" t="n"/>
      <c r="I37" s="20" t="n"/>
      <c r="J37" s="20" t="n"/>
      <c r="K37" s="30">
        <f>IF(COUNTA($A37:$J37)=0,"",IF(OR($A37="",$B37="",$C37="",$D37="",$E37="",$F37="",$G37="",$H37="",$I37="",$J37=""),"",IF(AND($I37="Tenant",$J37="Posted"),IFERROR(IF($F37="Charge",$G37*$H37,IF(OR($F37="Payment",$F37="Credit"),-$G37*$H37,"")),""),"")))</f>
        <v/>
      </c>
      <c r="L37" s="30">
        <f>IF($K37="","",IFERROR(SUMIFS($K$7:K37,$D$7:D37,$D37),""))</f>
        <v/>
      </c>
      <c r="M37" s="23">
        <f>IF(COUNTA($A37:$J37)=0,"",IF(OR($A37="",$B37="",$C37="",$D37="",$E37="",$F37="",$G37="",$H37="",$I37="",$J37=""),"Complete required inputs",IFERROR(IF(OR($B37&lt;&gt;VLOOKUP($D37,Assumptions!$G$4:$I$103,2,FALSE),$C37&lt;&gt;VLOOKUP($D37,Assumptions!$G$4:$I$103,3,FALSE)),"Check property or unit",IF(AND($J37="Posted",$I37="Landlord"),"Excluded: landlord responsibility",IF($J37="Pending","Review pending item",IF($J37="Voided","Excluded: voided","Included")))),"Check tenancy directory")))</f>
        <v/>
      </c>
    </row>
    <row r="38" ht="21" customHeight="1">
      <c r="A38" s="20" t="n"/>
      <c r="B38" s="19" t="n"/>
      <c r="C38" s="20" t="n"/>
      <c r="D38" s="19" t="n"/>
      <c r="E38" s="19" t="n"/>
      <c r="F38" s="20" t="n"/>
      <c r="G38" s="21" t="n"/>
      <c r="H38" s="33" t="n"/>
      <c r="I38" s="20" t="n"/>
      <c r="J38" s="20" t="n"/>
      <c r="K38" s="29">
        <f>IF(COUNTA($A38:$J38)=0,"",IF(OR($A38="",$B38="",$C38="",$D38="",$E38="",$F38="",$G38="",$H38="",$I38="",$J38=""),"",IF(AND($I38="Tenant",$J38="Posted"),IFERROR(IF($F38="Charge",$G38*$H38,IF(OR($F38="Payment",$F38="Credit"),-$G38*$H38,"")),""),"")))</f>
        <v/>
      </c>
      <c r="L38" s="29">
        <f>IF($K38="","",IFERROR(SUMIFS($K$7:K38,$D$7:D38,$D38),""))</f>
        <v/>
      </c>
      <c r="M38" s="24">
        <f>IF(COUNTA($A38:$J38)=0,"",IF(OR($A38="",$B38="",$C38="",$D38="",$E38="",$F38="",$G38="",$H38="",$I38="",$J38=""),"Complete required inputs",IFERROR(IF(OR($B38&lt;&gt;VLOOKUP($D38,Assumptions!$G$4:$I$103,2,FALSE),$C38&lt;&gt;VLOOKUP($D38,Assumptions!$G$4:$I$103,3,FALSE)),"Check property or unit",IF(AND($J38="Posted",$I38="Landlord"),"Excluded: landlord responsibility",IF($J38="Pending","Review pending item",IF($J38="Voided","Excluded: voided","Included")))),"Check tenancy directory")))</f>
        <v/>
      </c>
    </row>
    <row r="39" ht="21" customHeight="1">
      <c r="A39" s="20" t="n"/>
      <c r="B39" s="19" t="n"/>
      <c r="C39" s="20" t="n"/>
      <c r="D39" s="19" t="n"/>
      <c r="E39" s="19" t="n"/>
      <c r="F39" s="20" t="n"/>
      <c r="G39" s="21" t="n"/>
      <c r="H39" s="33" t="n"/>
      <c r="I39" s="20" t="n"/>
      <c r="J39" s="20" t="n"/>
      <c r="K39" s="30">
        <f>IF(COUNTA($A39:$J39)=0,"",IF(OR($A39="",$B39="",$C39="",$D39="",$E39="",$F39="",$G39="",$H39="",$I39="",$J39=""),"",IF(AND($I39="Tenant",$J39="Posted"),IFERROR(IF($F39="Charge",$G39*$H39,IF(OR($F39="Payment",$F39="Credit"),-$G39*$H39,"")),""),"")))</f>
        <v/>
      </c>
      <c r="L39" s="30">
        <f>IF($K39="","",IFERROR(SUMIFS($K$7:K39,$D$7:D39,$D39),""))</f>
        <v/>
      </c>
      <c r="M39" s="23">
        <f>IF(COUNTA($A39:$J39)=0,"",IF(OR($A39="",$B39="",$C39="",$D39="",$E39="",$F39="",$G39="",$H39="",$I39="",$J39=""),"Complete required inputs",IFERROR(IF(OR($B39&lt;&gt;VLOOKUP($D39,Assumptions!$G$4:$I$103,2,FALSE),$C39&lt;&gt;VLOOKUP($D39,Assumptions!$G$4:$I$103,3,FALSE)),"Check property or unit",IF(AND($J39="Posted",$I39="Landlord"),"Excluded: landlord responsibility",IF($J39="Pending","Review pending item",IF($J39="Voided","Excluded: voided","Included")))),"Check tenancy directory")))</f>
        <v/>
      </c>
    </row>
    <row r="40" ht="21" customHeight="1">
      <c r="A40" s="20" t="n"/>
      <c r="B40" s="19" t="n"/>
      <c r="C40" s="20" t="n"/>
      <c r="D40" s="19" t="n"/>
      <c r="E40" s="19" t="n"/>
      <c r="F40" s="20" t="n"/>
      <c r="G40" s="21" t="n"/>
      <c r="H40" s="33" t="n"/>
      <c r="I40" s="20" t="n"/>
      <c r="J40" s="20" t="n"/>
      <c r="K40" s="29">
        <f>IF(COUNTA($A40:$J40)=0,"",IF(OR($A40="",$B40="",$C40="",$D40="",$E40="",$F40="",$G40="",$H40="",$I40="",$J40=""),"",IF(AND($I40="Tenant",$J40="Posted"),IFERROR(IF($F40="Charge",$G40*$H40,IF(OR($F40="Payment",$F40="Credit"),-$G40*$H40,"")),""),"")))</f>
        <v/>
      </c>
      <c r="L40" s="29">
        <f>IF($K40="","",IFERROR(SUMIFS($K$7:K40,$D$7:D40,$D40),""))</f>
        <v/>
      </c>
      <c r="M40" s="24">
        <f>IF(COUNTA($A40:$J40)=0,"",IF(OR($A40="",$B40="",$C40="",$D40="",$E40="",$F40="",$G40="",$H40="",$I40="",$J40=""),"Complete required inputs",IFERROR(IF(OR($B40&lt;&gt;VLOOKUP($D40,Assumptions!$G$4:$I$103,2,FALSE),$C40&lt;&gt;VLOOKUP($D40,Assumptions!$G$4:$I$103,3,FALSE)),"Check property or unit",IF(AND($J40="Posted",$I40="Landlord"),"Excluded: landlord responsibility",IF($J40="Pending","Review pending item",IF($J40="Voided","Excluded: voided","Included")))),"Check tenancy directory")))</f>
        <v/>
      </c>
    </row>
    <row r="41" ht="21" customHeight="1">
      <c r="A41" s="20" t="n"/>
      <c r="B41" s="19" t="n"/>
      <c r="C41" s="20" t="n"/>
      <c r="D41" s="19" t="n"/>
      <c r="E41" s="19" t="n"/>
      <c r="F41" s="20" t="n"/>
      <c r="G41" s="21" t="n"/>
      <c r="H41" s="33" t="n"/>
      <c r="I41" s="20" t="n"/>
      <c r="J41" s="20" t="n"/>
      <c r="K41" s="30">
        <f>IF(COUNTA($A41:$J41)=0,"",IF(OR($A41="",$B41="",$C41="",$D41="",$E41="",$F41="",$G41="",$H41="",$I41="",$J41=""),"",IF(AND($I41="Tenant",$J41="Posted"),IFERROR(IF($F41="Charge",$G41*$H41,IF(OR($F41="Payment",$F41="Credit"),-$G41*$H41,"")),""),"")))</f>
        <v/>
      </c>
      <c r="L41" s="30">
        <f>IF($K41="","",IFERROR(SUMIFS($K$7:K41,$D$7:D41,$D41),""))</f>
        <v/>
      </c>
      <c r="M41" s="23">
        <f>IF(COUNTA($A41:$J41)=0,"",IF(OR($A41="",$B41="",$C41="",$D41="",$E41="",$F41="",$G41="",$H41="",$I41="",$J41=""),"Complete required inputs",IFERROR(IF(OR($B41&lt;&gt;VLOOKUP($D41,Assumptions!$G$4:$I$103,2,FALSE),$C41&lt;&gt;VLOOKUP($D41,Assumptions!$G$4:$I$103,3,FALSE)),"Check property or unit",IF(AND($J41="Posted",$I41="Landlord"),"Excluded: landlord responsibility",IF($J41="Pending","Review pending item",IF($J41="Voided","Excluded: voided","Included")))),"Check tenancy directory")))</f>
        <v/>
      </c>
    </row>
    <row r="42" ht="21" customHeight="1">
      <c r="A42" s="20" t="n"/>
      <c r="B42" s="19" t="n"/>
      <c r="C42" s="20" t="n"/>
      <c r="D42" s="19" t="n"/>
      <c r="E42" s="19" t="n"/>
      <c r="F42" s="20" t="n"/>
      <c r="G42" s="21" t="n"/>
      <c r="H42" s="33" t="n"/>
      <c r="I42" s="20" t="n"/>
      <c r="J42" s="20" t="n"/>
      <c r="K42" s="29">
        <f>IF(COUNTA($A42:$J42)=0,"",IF(OR($A42="",$B42="",$C42="",$D42="",$E42="",$F42="",$G42="",$H42="",$I42="",$J42=""),"",IF(AND($I42="Tenant",$J42="Posted"),IFERROR(IF($F42="Charge",$G42*$H42,IF(OR($F42="Payment",$F42="Credit"),-$G42*$H42,"")),""),"")))</f>
        <v/>
      </c>
      <c r="L42" s="29">
        <f>IF($K42="","",IFERROR(SUMIFS($K$7:K42,$D$7:D42,$D42),""))</f>
        <v/>
      </c>
      <c r="M42" s="24">
        <f>IF(COUNTA($A42:$J42)=0,"",IF(OR($A42="",$B42="",$C42="",$D42="",$E42="",$F42="",$G42="",$H42="",$I42="",$J42=""),"Complete required inputs",IFERROR(IF(OR($B42&lt;&gt;VLOOKUP($D42,Assumptions!$G$4:$I$103,2,FALSE),$C42&lt;&gt;VLOOKUP($D42,Assumptions!$G$4:$I$103,3,FALSE)),"Check property or unit",IF(AND($J42="Posted",$I42="Landlord"),"Excluded: landlord responsibility",IF($J42="Pending","Review pending item",IF($J42="Voided","Excluded: voided","Included")))),"Check tenancy directory")))</f>
        <v/>
      </c>
    </row>
    <row r="43" ht="21" customHeight="1">
      <c r="A43" s="20" t="n"/>
      <c r="B43" s="19" t="n"/>
      <c r="C43" s="20" t="n"/>
      <c r="D43" s="19" t="n"/>
      <c r="E43" s="19" t="n"/>
      <c r="F43" s="20" t="n"/>
      <c r="G43" s="21" t="n"/>
      <c r="H43" s="33" t="n"/>
      <c r="I43" s="20" t="n"/>
      <c r="J43" s="20" t="n"/>
      <c r="K43" s="30">
        <f>IF(COUNTA($A43:$J43)=0,"",IF(OR($A43="",$B43="",$C43="",$D43="",$E43="",$F43="",$G43="",$H43="",$I43="",$J43=""),"",IF(AND($I43="Tenant",$J43="Posted"),IFERROR(IF($F43="Charge",$G43*$H43,IF(OR($F43="Payment",$F43="Credit"),-$G43*$H43,"")),""),"")))</f>
        <v/>
      </c>
      <c r="L43" s="30">
        <f>IF($K43="","",IFERROR(SUMIFS($K$7:K43,$D$7:D43,$D43),""))</f>
        <v/>
      </c>
      <c r="M43" s="23">
        <f>IF(COUNTA($A43:$J43)=0,"",IF(OR($A43="",$B43="",$C43="",$D43="",$E43="",$F43="",$G43="",$H43="",$I43="",$J43=""),"Complete required inputs",IFERROR(IF(OR($B43&lt;&gt;VLOOKUP($D43,Assumptions!$G$4:$I$103,2,FALSE),$C43&lt;&gt;VLOOKUP($D43,Assumptions!$G$4:$I$103,3,FALSE)),"Check property or unit",IF(AND($J43="Posted",$I43="Landlord"),"Excluded: landlord responsibility",IF($J43="Pending","Review pending item",IF($J43="Voided","Excluded: voided","Included")))),"Check tenancy directory")))</f>
        <v/>
      </c>
    </row>
    <row r="44" ht="21" customHeight="1">
      <c r="A44" s="20" t="n"/>
      <c r="B44" s="19" t="n"/>
      <c r="C44" s="20" t="n"/>
      <c r="D44" s="19" t="n"/>
      <c r="E44" s="19" t="n"/>
      <c r="F44" s="20" t="n"/>
      <c r="G44" s="21" t="n"/>
      <c r="H44" s="33" t="n"/>
      <c r="I44" s="20" t="n"/>
      <c r="J44" s="20" t="n"/>
      <c r="K44" s="29">
        <f>IF(COUNTA($A44:$J44)=0,"",IF(OR($A44="",$B44="",$C44="",$D44="",$E44="",$F44="",$G44="",$H44="",$I44="",$J44=""),"",IF(AND($I44="Tenant",$J44="Posted"),IFERROR(IF($F44="Charge",$G44*$H44,IF(OR($F44="Payment",$F44="Credit"),-$G44*$H44,"")),""),"")))</f>
        <v/>
      </c>
      <c r="L44" s="29">
        <f>IF($K44="","",IFERROR(SUMIFS($K$7:K44,$D$7:D44,$D44),""))</f>
        <v/>
      </c>
      <c r="M44" s="24">
        <f>IF(COUNTA($A44:$J44)=0,"",IF(OR($A44="",$B44="",$C44="",$D44="",$E44="",$F44="",$G44="",$H44="",$I44="",$J44=""),"Complete required inputs",IFERROR(IF(OR($B44&lt;&gt;VLOOKUP($D44,Assumptions!$G$4:$I$103,2,FALSE),$C44&lt;&gt;VLOOKUP($D44,Assumptions!$G$4:$I$103,3,FALSE)),"Check property or unit",IF(AND($J44="Posted",$I44="Landlord"),"Excluded: landlord responsibility",IF($J44="Pending","Review pending item",IF($J44="Voided","Excluded: voided","Included")))),"Check tenancy directory")))</f>
        <v/>
      </c>
    </row>
    <row r="45" ht="21" customHeight="1">
      <c r="A45" s="20" t="n"/>
      <c r="B45" s="19" t="n"/>
      <c r="C45" s="20" t="n"/>
      <c r="D45" s="19" t="n"/>
      <c r="E45" s="19" t="n"/>
      <c r="F45" s="20" t="n"/>
      <c r="G45" s="21" t="n"/>
      <c r="H45" s="33" t="n"/>
      <c r="I45" s="20" t="n"/>
      <c r="J45" s="20" t="n"/>
      <c r="K45" s="30">
        <f>IF(COUNTA($A45:$J45)=0,"",IF(OR($A45="",$B45="",$C45="",$D45="",$E45="",$F45="",$G45="",$H45="",$I45="",$J45=""),"",IF(AND($I45="Tenant",$J45="Posted"),IFERROR(IF($F45="Charge",$G45*$H45,IF(OR($F45="Payment",$F45="Credit"),-$G45*$H45,"")),""),"")))</f>
        <v/>
      </c>
      <c r="L45" s="30">
        <f>IF($K45="","",IFERROR(SUMIFS($K$7:K45,$D$7:D45,$D45),""))</f>
        <v/>
      </c>
      <c r="M45" s="23">
        <f>IF(COUNTA($A45:$J45)=0,"",IF(OR($A45="",$B45="",$C45="",$D45="",$E45="",$F45="",$G45="",$H45="",$I45="",$J45=""),"Complete required inputs",IFERROR(IF(OR($B45&lt;&gt;VLOOKUP($D45,Assumptions!$G$4:$I$103,2,FALSE),$C45&lt;&gt;VLOOKUP($D45,Assumptions!$G$4:$I$103,3,FALSE)),"Check property or unit",IF(AND($J45="Posted",$I45="Landlord"),"Excluded: landlord responsibility",IF($J45="Pending","Review pending item",IF($J45="Voided","Excluded: voided","Included")))),"Check tenancy directory")))</f>
        <v/>
      </c>
    </row>
    <row r="46" ht="21" customHeight="1">
      <c r="A46" s="20" t="n"/>
      <c r="B46" s="19" t="n"/>
      <c r="C46" s="20" t="n"/>
      <c r="D46" s="19" t="n"/>
      <c r="E46" s="19" t="n"/>
      <c r="F46" s="20" t="n"/>
      <c r="G46" s="21" t="n"/>
      <c r="H46" s="33" t="n"/>
      <c r="I46" s="20" t="n"/>
      <c r="J46" s="20" t="n"/>
      <c r="K46" s="29">
        <f>IF(COUNTA($A46:$J46)=0,"",IF(OR($A46="",$B46="",$C46="",$D46="",$E46="",$F46="",$G46="",$H46="",$I46="",$J46=""),"",IF(AND($I46="Tenant",$J46="Posted"),IFERROR(IF($F46="Charge",$G46*$H46,IF(OR($F46="Payment",$F46="Credit"),-$G46*$H46,"")),""),"")))</f>
        <v/>
      </c>
      <c r="L46" s="29">
        <f>IF($K46="","",IFERROR(SUMIFS($K$7:K46,$D$7:D46,$D46),""))</f>
        <v/>
      </c>
      <c r="M46" s="24">
        <f>IF(COUNTA($A46:$J46)=0,"",IF(OR($A46="",$B46="",$C46="",$D46="",$E46="",$F46="",$G46="",$H46="",$I46="",$J46=""),"Complete required inputs",IFERROR(IF(OR($B46&lt;&gt;VLOOKUP($D46,Assumptions!$G$4:$I$103,2,FALSE),$C46&lt;&gt;VLOOKUP($D46,Assumptions!$G$4:$I$103,3,FALSE)),"Check property or unit",IF(AND($J46="Posted",$I46="Landlord"),"Excluded: landlord responsibility",IF($J46="Pending","Review pending item",IF($J46="Voided","Excluded: voided","Included")))),"Check tenancy directory")))</f>
        <v/>
      </c>
    </row>
    <row r="47" ht="21" customHeight="1">
      <c r="A47" s="20" t="n"/>
      <c r="B47" s="19" t="n"/>
      <c r="C47" s="20" t="n"/>
      <c r="D47" s="19" t="n"/>
      <c r="E47" s="19" t="n"/>
      <c r="F47" s="20" t="n"/>
      <c r="G47" s="21" t="n"/>
      <c r="H47" s="33" t="n"/>
      <c r="I47" s="20" t="n"/>
      <c r="J47" s="20" t="n"/>
      <c r="K47" s="30">
        <f>IF(COUNTA($A47:$J47)=0,"",IF(OR($A47="",$B47="",$C47="",$D47="",$E47="",$F47="",$G47="",$H47="",$I47="",$J47=""),"",IF(AND($I47="Tenant",$J47="Posted"),IFERROR(IF($F47="Charge",$G47*$H47,IF(OR($F47="Payment",$F47="Credit"),-$G47*$H47,"")),""),"")))</f>
        <v/>
      </c>
      <c r="L47" s="30">
        <f>IF($K47="","",IFERROR(SUMIFS($K$7:K47,$D$7:D47,$D47),""))</f>
        <v/>
      </c>
      <c r="M47" s="23">
        <f>IF(COUNTA($A47:$J47)=0,"",IF(OR($A47="",$B47="",$C47="",$D47="",$E47="",$F47="",$G47="",$H47="",$I47="",$J47=""),"Complete required inputs",IFERROR(IF(OR($B47&lt;&gt;VLOOKUP($D47,Assumptions!$G$4:$I$103,2,FALSE),$C47&lt;&gt;VLOOKUP($D47,Assumptions!$G$4:$I$103,3,FALSE)),"Check property or unit",IF(AND($J47="Posted",$I47="Landlord"),"Excluded: landlord responsibility",IF($J47="Pending","Review pending item",IF($J47="Voided","Excluded: voided","Included")))),"Check tenancy directory")))</f>
        <v/>
      </c>
    </row>
    <row r="48" ht="21" customHeight="1">
      <c r="A48" s="20" t="n"/>
      <c r="B48" s="19" t="n"/>
      <c r="C48" s="20" t="n"/>
      <c r="D48" s="19" t="n"/>
      <c r="E48" s="19" t="n"/>
      <c r="F48" s="20" t="n"/>
      <c r="G48" s="21" t="n"/>
      <c r="H48" s="33" t="n"/>
      <c r="I48" s="20" t="n"/>
      <c r="J48" s="20" t="n"/>
      <c r="K48" s="29">
        <f>IF(COUNTA($A48:$J48)=0,"",IF(OR($A48="",$B48="",$C48="",$D48="",$E48="",$F48="",$G48="",$H48="",$I48="",$J48=""),"",IF(AND($I48="Tenant",$J48="Posted"),IFERROR(IF($F48="Charge",$G48*$H48,IF(OR($F48="Payment",$F48="Credit"),-$G48*$H48,"")),""),"")))</f>
        <v/>
      </c>
      <c r="L48" s="29">
        <f>IF($K48="","",IFERROR(SUMIFS($K$7:K48,$D$7:D48,$D48),""))</f>
        <v/>
      </c>
      <c r="M48" s="24">
        <f>IF(COUNTA($A48:$J48)=0,"",IF(OR($A48="",$B48="",$C48="",$D48="",$E48="",$F48="",$G48="",$H48="",$I48="",$J48=""),"Complete required inputs",IFERROR(IF(OR($B48&lt;&gt;VLOOKUP($D48,Assumptions!$G$4:$I$103,2,FALSE),$C48&lt;&gt;VLOOKUP($D48,Assumptions!$G$4:$I$103,3,FALSE)),"Check property or unit",IF(AND($J48="Posted",$I48="Landlord"),"Excluded: landlord responsibility",IF($J48="Pending","Review pending item",IF($J48="Voided","Excluded: voided","Included")))),"Check tenancy directory")))</f>
        <v/>
      </c>
    </row>
    <row r="49" ht="21" customHeight="1">
      <c r="A49" s="20" t="n"/>
      <c r="B49" s="19" t="n"/>
      <c r="C49" s="20" t="n"/>
      <c r="D49" s="19" t="n"/>
      <c r="E49" s="19" t="n"/>
      <c r="F49" s="20" t="n"/>
      <c r="G49" s="21" t="n"/>
      <c r="H49" s="33" t="n"/>
      <c r="I49" s="20" t="n"/>
      <c r="J49" s="20" t="n"/>
      <c r="K49" s="30">
        <f>IF(COUNTA($A49:$J49)=0,"",IF(OR($A49="",$B49="",$C49="",$D49="",$E49="",$F49="",$G49="",$H49="",$I49="",$J49=""),"",IF(AND($I49="Tenant",$J49="Posted"),IFERROR(IF($F49="Charge",$G49*$H49,IF(OR($F49="Payment",$F49="Credit"),-$G49*$H49,"")),""),"")))</f>
        <v/>
      </c>
      <c r="L49" s="30">
        <f>IF($K49="","",IFERROR(SUMIFS($K$7:K49,$D$7:D49,$D49),""))</f>
        <v/>
      </c>
      <c r="M49" s="23">
        <f>IF(COUNTA($A49:$J49)=0,"",IF(OR($A49="",$B49="",$C49="",$D49="",$E49="",$F49="",$G49="",$H49="",$I49="",$J49=""),"Complete required inputs",IFERROR(IF(OR($B49&lt;&gt;VLOOKUP($D49,Assumptions!$G$4:$I$103,2,FALSE),$C49&lt;&gt;VLOOKUP($D49,Assumptions!$G$4:$I$103,3,FALSE)),"Check property or unit",IF(AND($J49="Posted",$I49="Landlord"),"Excluded: landlord responsibility",IF($J49="Pending","Review pending item",IF($J49="Voided","Excluded: voided","Included")))),"Check tenancy directory")))</f>
        <v/>
      </c>
    </row>
    <row r="50" ht="21" customHeight="1">
      <c r="A50" s="20" t="n"/>
      <c r="B50" s="19" t="n"/>
      <c r="C50" s="20" t="n"/>
      <c r="D50" s="19" t="n"/>
      <c r="E50" s="19" t="n"/>
      <c r="F50" s="20" t="n"/>
      <c r="G50" s="21" t="n"/>
      <c r="H50" s="33" t="n"/>
      <c r="I50" s="20" t="n"/>
      <c r="J50" s="20" t="n"/>
      <c r="K50" s="29">
        <f>IF(COUNTA($A50:$J50)=0,"",IF(OR($A50="",$B50="",$C50="",$D50="",$E50="",$F50="",$G50="",$H50="",$I50="",$J50=""),"",IF(AND($I50="Tenant",$J50="Posted"),IFERROR(IF($F50="Charge",$G50*$H50,IF(OR($F50="Payment",$F50="Credit"),-$G50*$H50,"")),""),"")))</f>
        <v/>
      </c>
      <c r="L50" s="29">
        <f>IF($K50="","",IFERROR(SUMIFS($K$7:K50,$D$7:D50,$D50),""))</f>
        <v/>
      </c>
      <c r="M50" s="24">
        <f>IF(COUNTA($A50:$J50)=0,"",IF(OR($A50="",$B50="",$C50="",$D50="",$E50="",$F50="",$G50="",$H50="",$I50="",$J50=""),"Complete required inputs",IFERROR(IF(OR($B50&lt;&gt;VLOOKUP($D50,Assumptions!$G$4:$I$103,2,FALSE),$C50&lt;&gt;VLOOKUP($D50,Assumptions!$G$4:$I$103,3,FALSE)),"Check property or unit",IF(AND($J50="Posted",$I50="Landlord"),"Excluded: landlord responsibility",IF($J50="Pending","Review pending item",IF($J50="Voided","Excluded: voided","Included")))),"Check tenancy directory")))</f>
        <v/>
      </c>
    </row>
    <row r="51" ht="21" customHeight="1">
      <c r="A51" s="20" t="n"/>
      <c r="B51" s="19" t="n"/>
      <c r="C51" s="20" t="n"/>
      <c r="D51" s="19" t="n"/>
      <c r="E51" s="19" t="n"/>
      <c r="F51" s="20" t="n"/>
      <c r="G51" s="21" t="n"/>
      <c r="H51" s="33" t="n"/>
      <c r="I51" s="20" t="n"/>
      <c r="J51" s="20" t="n"/>
      <c r="K51" s="30">
        <f>IF(COUNTA($A51:$J51)=0,"",IF(OR($A51="",$B51="",$C51="",$D51="",$E51="",$F51="",$G51="",$H51="",$I51="",$J51=""),"",IF(AND($I51="Tenant",$J51="Posted"),IFERROR(IF($F51="Charge",$G51*$H51,IF(OR($F51="Payment",$F51="Credit"),-$G51*$H51,"")),""),"")))</f>
        <v/>
      </c>
      <c r="L51" s="30">
        <f>IF($K51="","",IFERROR(SUMIFS($K$7:K51,$D$7:D51,$D51),""))</f>
        <v/>
      </c>
      <c r="M51" s="23">
        <f>IF(COUNTA($A51:$J51)=0,"",IF(OR($A51="",$B51="",$C51="",$D51="",$E51="",$F51="",$G51="",$H51="",$I51="",$J51=""),"Complete required inputs",IFERROR(IF(OR($B51&lt;&gt;VLOOKUP($D51,Assumptions!$G$4:$I$103,2,FALSE),$C51&lt;&gt;VLOOKUP($D51,Assumptions!$G$4:$I$103,3,FALSE)),"Check property or unit",IF(AND($J51="Posted",$I51="Landlord"),"Excluded: landlord responsibility",IF($J51="Pending","Review pending item",IF($J51="Voided","Excluded: voided","Included")))),"Check tenancy directory")))</f>
        <v/>
      </c>
    </row>
    <row r="52" ht="21" customHeight="1">
      <c r="A52" s="20" t="n"/>
      <c r="B52" s="19" t="n"/>
      <c r="C52" s="20" t="n"/>
      <c r="D52" s="19" t="n"/>
      <c r="E52" s="19" t="n"/>
      <c r="F52" s="20" t="n"/>
      <c r="G52" s="21" t="n"/>
      <c r="H52" s="33" t="n"/>
      <c r="I52" s="20" t="n"/>
      <c r="J52" s="20" t="n"/>
      <c r="K52" s="29">
        <f>IF(COUNTA($A52:$J52)=0,"",IF(OR($A52="",$B52="",$C52="",$D52="",$E52="",$F52="",$G52="",$H52="",$I52="",$J52=""),"",IF(AND($I52="Tenant",$J52="Posted"),IFERROR(IF($F52="Charge",$G52*$H52,IF(OR($F52="Payment",$F52="Credit"),-$G52*$H52,"")),""),"")))</f>
        <v/>
      </c>
      <c r="L52" s="29">
        <f>IF($K52="","",IFERROR(SUMIFS($K$7:K52,$D$7:D52,$D52),""))</f>
        <v/>
      </c>
      <c r="M52" s="24">
        <f>IF(COUNTA($A52:$J52)=0,"",IF(OR($A52="",$B52="",$C52="",$D52="",$E52="",$F52="",$G52="",$H52="",$I52="",$J52=""),"Complete required inputs",IFERROR(IF(OR($B52&lt;&gt;VLOOKUP($D52,Assumptions!$G$4:$I$103,2,FALSE),$C52&lt;&gt;VLOOKUP($D52,Assumptions!$G$4:$I$103,3,FALSE)),"Check property or unit",IF(AND($J52="Posted",$I52="Landlord"),"Excluded: landlord responsibility",IF($J52="Pending","Review pending item",IF($J52="Voided","Excluded: voided","Included")))),"Check tenancy directory")))</f>
        <v/>
      </c>
    </row>
    <row r="53" ht="21" customHeight="1">
      <c r="A53" s="20" t="n"/>
      <c r="B53" s="19" t="n"/>
      <c r="C53" s="20" t="n"/>
      <c r="D53" s="19" t="n"/>
      <c r="E53" s="19" t="n"/>
      <c r="F53" s="20" t="n"/>
      <c r="G53" s="21" t="n"/>
      <c r="H53" s="33" t="n"/>
      <c r="I53" s="20" t="n"/>
      <c r="J53" s="20" t="n"/>
      <c r="K53" s="30">
        <f>IF(COUNTA($A53:$J53)=0,"",IF(OR($A53="",$B53="",$C53="",$D53="",$E53="",$F53="",$G53="",$H53="",$I53="",$J53=""),"",IF(AND($I53="Tenant",$J53="Posted"),IFERROR(IF($F53="Charge",$G53*$H53,IF(OR($F53="Payment",$F53="Credit"),-$G53*$H53,"")),""),"")))</f>
        <v/>
      </c>
      <c r="L53" s="30">
        <f>IF($K53="","",IFERROR(SUMIFS($K$7:K53,$D$7:D53,$D53),""))</f>
        <v/>
      </c>
      <c r="M53" s="23">
        <f>IF(COUNTA($A53:$J53)=0,"",IF(OR($A53="",$B53="",$C53="",$D53="",$E53="",$F53="",$G53="",$H53="",$I53="",$J53=""),"Complete required inputs",IFERROR(IF(OR($B53&lt;&gt;VLOOKUP($D53,Assumptions!$G$4:$I$103,2,FALSE),$C53&lt;&gt;VLOOKUP($D53,Assumptions!$G$4:$I$103,3,FALSE)),"Check property or unit",IF(AND($J53="Posted",$I53="Landlord"),"Excluded: landlord responsibility",IF($J53="Pending","Review pending item",IF($J53="Voided","Excluded: voided","Included")))),"Check tenancy directory")))</f>
        <v/>
      </c>
    </row>
    <row r="54" ht="21" customHeight="1">
      <c r="A54" s="20" t="n"/>
      <c r="B54" s="19" t="n"/>
      <c r="C54" s="20" t="n"/>
      <c r="D54" s="19" t="n"/>
      <c r="E54" s="19" t="n"/>
      <c r="F54" s="20" t="n"/>
      <c r="G54" s="21" t="n"/>
      <c r="H54" s="33" t="n"/>
      <c r="I54" s="20" t="n"/>
      <c r="J54" s="20" t="n"/>
      <c r="K54" s="29">
        <f>IF(COUNTA($A54:$J54)=0,"",IF(OR($A54="",$B54="",$C54="",$D54="",$E54="",$F54="",$G54="",$H54="",$I54="",$J54=""),"",IF(AND($I54="Tenant",$J54="Posted"),IFERROR(IF($F54="Charge",$G54*$H54,IF(OR($F54="Payment",$F54="Credit"),-$G54*$H54,"")),""),"")))</f>
        <v/>
      </c>
      <c r="L54" s="29">
        <f>IF($K54="","",IFERROR(SUMIFS($K$7:K54,$D$7:D54,$D54),""))</f>
        <v/>
      </c>
      <c r="M54" s="24">
        <f>IF(COUNTA($A54:$J54)=0,"",IF(OR($A54="",$B54="",$C54="",$D54="",$E54="",$F54="",$G54="",$H54="",$I54="",$J54=""),"Complete required inputs",IFERROR(IF(OR($B54&lt;&gt;VLOOKUP($D54,Assumptions!$G$4:$I$103,2,FALSE),$C54&lt;&gt;VLOOKUP($D54,Assumptions!$G$4:$I$103,3,FALSE)),"Check property or unit",IF(AND($J54="Posted",$I54="Landlord"),"Excluded: landlord responsibility",IF($J54="Pending","Review pending item",IF($J54="Voided","Excluded: voided","Included")))),"Check tenancy directory")))</f>
        <v/>
      </c>
    </row>
    <row r="55" ht="21" customHeight="1">
      <c r="A55" s="20" t="n"/>
      <c r="B55" s="19" t="n"/>
      <c r="C55" s="20" t="n"/>
      <c r="D55" s="19" t="n"/>
      <c r="E55" s="19" t="n"/>
      <c r="F55" s="20" t="n"/>
      <c r="G55" s="21" t="n"/>
      <c r="H55" s="33" t="n"/>
      <c r="I55" s="20" t="n"/>
      <c r="J55" s="20" t="n"/>
      <c r="K55" s="30">
        <f>IF(COUNTA($A55:$J55)=0,"",IF(OR($A55="",$B55="",$C55="",$D55="",$E55="",$F55="",$G55="",$H55="",$I55="",$J55=""),"",IF(AND($I55="Tenant",$J55="Posted"),IFERROR(IF($F55="Charge",$G55*$H55,IF(OR($F55="Payment",$F55="Credit"),-$G55*$H55,"")),""),"")))</f>
        <v/>
      </c>
      <c r="L55" s="30">
        <f>IF($K55="","",IFERROR(SUMIFS($K$7:K55,$D$7:D55,$D55),""))</f>
        <v/>
      </c>
      <c r="M55" s="23">
        <f>IF(COUNTA($A55:$J55)=0,"",IF(OR($A55="",$B55="",$C55="",$D55="",$E55="",$F55="",$G55="",$H55="",$I55="",$J55=""),"Complete required inputs",IFERROR(IF(OR($B55&lt;&gt;VLOOKUP($D55,Assumptions!$G$4:$I$103,2,FALSE),$C55&lt;&gt;VLOOKUP($D55,Assumptions!$G$4:$I$103,3,FALSE)),"Check property or unit",IF(AND($J55="Posted",$I55="Landlord"),"Excluded: landlord responsibility",IF($J55="Pending","Review pending item",IF($J55="Voided","Excluded: voided","Included")))),"Check tenancy directory")))</f>
        <v/>
      </c>
    </row>
    <row r="56" ht="21" customHeight="1">
      <c r="A56" s="20" t="n"/>
      <c r="B56" s="19" t="n"/>
      <c r="C56" s="20" t="n"/>
      <c r="D56" s="19" t="n"/>
      <c r="E56" s="19" t="n"/>
      <c r="F56" s="20" t="n"/>
      <c r="G56" s="21" t="n"/>
      <c r="H56" s="33" t="n"/>
      <c r="I56" s="20" t="n"/>
      <c r="J56" s="20" t="n"/>
      <c r="K56" s="29">
        <f>IF(COUNTA($A56:$J56)=0,"",IF(OR($A56="",$B56="",$C56="",$D56="",$E56="",$F56="",$G56="",$H56="",$I56="",$J56=""),"",IF(AND($I56="Tenant",$J56="Posted"),IFERROR(IF($F56="Charge",$G56*$H56,IF(OR($F56="Payment",$F56="Credit"),-$G56*$H56,"")),""),"")))</f>
        <v/>
      </c>
      <c r="L56" s="29">
        <f>IF($K56="","",IFERROR(SUMIFS($K$7:K56,$D$7:D56,$D56),""))</f>
        <v/>
      </c>
      <c r="M56" s="24">
        <f>IF(COUNTA($A56:$J56)=0,"",IF(OR($A56="",$B56="",$C56="",$D56="",$E56="",$F56="",$G56="",$H56="",$I56="",$J56=""),"Complete required inputs",IFERROR(IF(OR($B56&lt;&gt;VLOOKUP($D56,Assumptions!$G$4:$I$103,2,FALSE),$C56&lt;&gt;VLOOKUP($D56,Assumptions!$G$4:$I$103,3,FALSE)),"Check property or unit",IF(AND($J56="Posted",$I56="Landlord"),"Excluded: landlord responsibility",IF($J56="Pending","Review pending item",IF($J56="Voided","Excluded: voided","Included")))),"Check tenancy directory")))</f>
        <v/>
      </c>
    </row>
    <row r="57" ht="21" customHeight="1">
      <c r="A57" s="20" t="n"/>
      <c r="B57" s="19" t="n"/>
      <c r="C57" s="20" t="n"/>
      <c r="D57" s="19" t="n"/>
      <c r="E57" s="19" t="n"/>
      <c r="F57" s="20" t="n"/>
      <c r="G57" s="21" t="n"/>
      <c r="H57" s="33" t="n"/>
      <c r="I57" s="20" t="n"/>
      <c r="J57" s="20" t="n"/>
      <c r="K57" s="30">
        <f>IF(COUNTA($A57:$J57)=0,"",IF(OR($A57="",$B57="",$C57="",$D57="",$E57="",$F57="",$G57="",$H57="",$I57="",$J57=""),"",IF(AND($I57="Tenant",$J57="Posted"),IFERROR(IF($F57="Charge",$G57*$H57,IF(OR($F57="Payment",$F57="Credit"),-$G57*$H57,"")),""),"")))</f>
        <v/>
      </c>
      <c r="L57" s="30">
        <f>IF($K57="","",IFERROR(SUMIFS($K$7:K57,$D$7:D57,$D57),""))</f>
        <v/>
      </c>
      <c r="M57" s="23">
        <f>IF(COUNTA($A57:$J57)=0,"",IF(OR($A57="",$B57="",$C57="",$D57="",$E57="",$F57="",$G57="",$H57="",$I57="",$J57=""),"Complete required inputs",IFERROR(IF(OR($B57&lt;&gt;VLOOKUP($D57,Assumptions!$G$4:$I$103,2,FALSE),$C57&lt;&gt;VLOOKUP($D57,Assumptions!$G$4:$I$103,3,FALSE)),"Check property or unit",IF(AND($J57="Posted",$I57="Landlord"),"Excluded: landlord responsibility",IF($J57="Pending","Review pending item",IF($J57="Voided","Excluded: voided","Included")))),"Check tenancy directory")))</f>
        <v/>
      </c>
    </row>
    <row r="58" ht="21" customHeight="1">
      <c r="A58" s="20" t="n"/>
      <c r="B58" s="19" t="n"/>
      <c r="C58" s="20" t="n"/>
      <c r="D58" s="19" t="n"/>
      <c r="E58" s="19" t="n"/>
      <c r="F58" s="20" t="n"/>
      <c r="G58" s="21" t="n"/>
      <c r="H58" s="33" t="n"/>
      <c r="I58" s="20" t="n"/>
      <c r="J58" s="20" t="n"/>
      <c r="K58" s="29">
        <f>IF(COUNTA($A58:$J58)=0,"",IF(OR($A58="",$B58="",$C58="",$D58="",$E58="",$F58="",$G58="",$H58="",$I58="",$J58=""),"",IF(AND($I58="Tenant",$J58="Posted"),IFERROR(IF($F58="Charge",$G58*$H58,IF(OR($F58="Payment",$F58="Credit"),-$G58*$H58,"")),""),"")))</f>
        <v/>
      </c>
      <c r="L58" s="29">
        <f>IF($K58="","",IFERROR(SUMIFS($K$7:K58,$D$7:D58,$D58),""))</f>
        <v/>
      </c>
      <c r="M58" s="24">
        <f>IF(COUNTA($A58:$J58)=0,"",IF(OR($A58="",$B58="",$C58="",$D58="",$E58="",$F58="",$G58="",$H58="",$I58="",$J58=""),"Complete required inputs",IFERROR(IF(OR($B58&lt;&gt;VLOOKUP($D58,Assumptions!$G$4:$I$103,2,FALSE),$C58&lt;&gt;VLOOKUP($D58,Assumptions!$G$4:$I$103,3,FALSE)),"Check property or unit",IF(AND($J58="Posted",$I58="Landlord"),"Excluded: landlord responsibility",IF($J58="Pending","Review pending item",IF($J58="Voided","Excluded: voided","Included")))),"Check tenancy directory")))</f>
        <v/>
      </c>
    </row>
    <row r="59" ht="21" customHeight="1">
      <c r="A59" s="20" t="n"/>
      <c r="B59" s="19" t="n"/>
      <c r="C59" s="20" t="n"/>
      <c r="D59" s="19" t="n"/>
      <c r="E59" s="19" t="n"/>
      <c r="F59" s="20" t="n"/>
      <c r="G59" s="21" t="n"/>
      <c r="H59" s="33" t="n"/>
      <c r="I59" s="20" t="n"/>
      <c r="J59" s="20" t="n"/>
      <c r="K59" s="30">
        <f>IF(COUNTA($A59:$J59)=0,"",IF(OR($A59="",$B59="",$C59="",$D59="",$E59="",$F59="",$G59="",$H59="",$I59="",$J59=""),"",IF(AND($I59="Tenant",$J59="Posted"),IFERROR(IF($F59="Charge",$G59*$H59,IF(OR($F59="Payment",$F59="Credit"),-$G59*$H59,"")),""),"")))</f>
        <v/>
      </c>
      <c r="L59" s="30">
        <f>IF($K59="","",IFERROR(SUMIFS($K$7:K59,$D$7:D59,$D59),""))</f>
        <v/>
      </c>
      <c r="M59" s="23">
        <f>IF(COUNTA($A59:$J59)=0,"",IF(OR($A59="",$B59="",$C59="",$D59="",$E59="",$F59="",$G59="",$H59="",$I59="",$J59=""),"Complete required inputs",IFERROR(IF(OR($B59&lt;&gt;VLOOKUP($D59,Assumptions!$G$4:$I$103,2,FALSE),$C59&lt;&gt;VLOOKUP($D59,Assumptions!$G$4:$I$103,3,FALSE)),"Check property or unit",IF(AND($J59="Posted",$I59="Landlord"),"Excluded: landlord responsibility",IF($J59="Pending","Review pending item",IF($J59="Voided","Excluded: voided","Included")))),"Check tenancy directory")))</f>
        <v/>
      </c>
    </row>
    <row r="60" ht="21" customHeight="1">
      <c r="A60" s="20" t="n"/>
      <c r="B60" s="19" t="n"/>
      <c r="C60" s="20" t="n"/>
      <c r="D60" s="19" t="n"/>
      <c r="E60" s="19" t="n"/>
      <c r="F60" s="20" t="n"/>
      <c r="G60" s="21" t="n"/>
      <c r="H60" s="33" t="n"/>
      <c r="I60" s="20" t="n"/>
      <c r="J60" s="20" t="n"/>
      <c r="K60" s="29">
        <f>IF(COUNTA($A60:$J60)=0,"",IF(OR($A60="",$B60="",$C60="",$D60="",$E60="",$F60="",$G60="",$H60="",$I60="",$J60=""),"",IF(AND($I60="Tenant",$J60="Posted"),IFERROR(IF($F60="Charge",$G60*$H60,IF(OR($F60="Payment",$F60="Credit"),-$G60*$H60,"")),""),"")))</f>
        <v/>
      </c>
      <c r="L60" s="29">
        <f>IF($K60="","",IFERROR(SUMIFS($K$7:K60,$D$7:D60,$D60),""))</f>
        <v/>
      </c>
      <c r="M60" s="24">
        <f>IF(COUNTA($A60:$J60)=0,"",IF(OR($A60="",$B60="",$C60="",$D60="",$E60="",$F60="",$G60="",$H60="",$I60="",$J60=""),"Complete required inputs",IFERROR(IF(OR($B60&lt;&gt;VLOOKUP($D60,Assumptions!$G$4:$I$103,2,FALSE),$C60&lt;&gt;VLOOKUP($D60,Assumptions!$G$4:$I$103,3,FALSE)),"Check property or unit",IF(AND($J60="Posted",$I60="Landlord"),"Excluded: landlord responsibility",IF($J60="Pending","Review pending item",IF($J60="Voided","Excluded: voided","Included")))),"Check tenancy directory")))</f>
        <v/>
      </c>
    </row>
    <row r="61" ht="21" customHeight="1">
      <c r="A61" s="20" t="n"/>
      <c r="B61" s="19" t="n"/>
      <c r="C61" s="20" t="n"/>
      <c r="D61" s="19" t="n"/>
      <c r="E61" s="19" t="n"/>
      <c r="F61" s="20" t="n"/>
      <c r="G61" s="21" t="n"/>
      <c r="H61" s="33" t="n"/>
      <c r="I61" s="20" t="n"/>
      <c r="J61" s="20" t="n"/>
      <c r="K61" s="30">
        <f>IF(COUNTA($A61:$J61)=0,"",IF(OR($A61="",$B61="",$C61="",$D61="",$E61="",$F61="",$G61="",$H61="",$I61="",$J61=""),"",IF(AND($I61="Tenant",$J61="Posted"),IFERROR(IF($F61="Charge",$G61*$H61,IF(OR($F61="Payment",$F61="Credit"),-$G61*$H61,"")),""),"")))</f>
        <v/>
      </c>
      <c r="L61" s="30">
        <f>IF($K61="","",IFERROR(SUMIFS($K$7:K61,$D$7:D61,$D61),""))</f>
        <v/>
      </c>
      <c r="M61" s="23">
        <f>IF(COUNTA($A61:$J61)=0,"",IF(OR($A61="",$B61="",$C61="",$D61="",$E61="",$F61="",$G61="",$H61="",$I61="",$J61=""),"Complete required inputs",IFERROR(IF(OR($B61&lt;&gt;VLOOKUP($D61,Assumptions!$G$4:$I$103,2,FALSE),$C61&lt;&gt;VLOOKUP($D61,Assumptions!$G$4:$I$103,3,FALSE)),"Check property or unit",IF(AND($J61="Posted",$I61="Landlord"),"Excluded: landlord responsibility",IF($J61="Pending","Review pending item",IF($J61="Voided","Excluded: voided","Included")))),"Check tenancy directory")))</f>
        <v/>
      </c>
    </row>
    <row r="62" ht="21" customHeight="1">
      <c r="A62" s="20" t="n"/>
      <c r="B62" s="19" t="n"/>
      <c r="C62" s="20" t="n"/>
      <c r="D62" s="19" t="n"/>
      <c r="E62" s="19" t="n"/>
      <c r="F62" s="20" t="n"/>
      <c r="G62" s="21" t="n"/>
      <c r="H62" s="33" t="n"/>
      <c r="I62" s="20" t="n"/>
      <c r="J62" s="20" t="n"/>
      <c r="K62" s="29">
        <f>IF(COUNTA($A62:$J62)=0,"",IF(OR($A62="",$B62="",$C62="",$D62="",$E62="",$F62="",$G62="",$H62="",$I62="",$J62=""),"",IF(AND($I62="Tenant",$J62="Posted"),IFERROR(IF($F62="Charge",$G62*$H62,IF(OR($F62="Payment",$F62="Credit"),-$G62*$H62,"")),""),"")))</f>
        <v/>
      </c>
      <c r="L62" s="29">
        <f>IF($K62="","",IFERROR(SUMIFS($K$7:K62,$D$7:D62,$D62),""))</f>
        <v/>
      </c>
      <c r="M62" s="24">
        <f>IF(COUNTA($A62:$J62)=0,"",IF(OR($A62="",$B62="",$C62="",$D62="",$E62="",$F62="",$G62="",$H62="",$I62="",$J62=""),"Complete required inputs",IFERROR(IF(OR($B62&lt;&gt;VLOOKUP($D62,Assumptions!$G$4:$I$103,2,FALSE),$C62&lt;&gt;VLOOKUP($D62,Assumptions!$G$4:$I$103,3,FALSE)),"Check property or unit",IF(AND($J62="Posted",$I62="Landlord"),"Excluded: landlord responsibility",IF($J62="Pending","Review pending item",IF($J62="Voided","Excluded: voided","Included")))),"Check tenancy directory")))</f>
        <v/>
      </c>
    </row>
    <row r="63" ht="21" customHeight="1">
      <c r="A63" s="20" t="n"/>
      <c r="B63" s="19" t="n"/>
      <c r="C63" s="20" t="n"/>
      <c r="D63" s="19" t="n"/>
      <c r="E63" s="19" t="n"/>
      <c r="F63" s="20" t="n"/>
      <c r="G63" s="21" t="n"/>
      <c r="H63" s="33" t="n"/>
      <c r="I63" s="20" t="n"/>
      <c r="J63" s="20" t="n"/>
      <c r="K63" s="30">
        <f>IF(COUNTA($A63:$J63)=0,"",IF(OR($A63="",$B63="",$C63="",$D63="",$E63="",$F63="",$G63="",$H63="",$I63="",$J63=""),"",IF(AND($I63="Tenant",$J63="Posted"),IFERROR(IF($F63="Charge",$G63*$H63,IF(OR($F63="Payment",$F63="Credit"),-$G63*$H63,"")),""),"")))</f>
        <v/>
      </c>
      <c r="L63" s="30">
        <f>IF($K63="","",IFERROR(SUMIFS($K$7:K63,$D$7:D63,$D63),""))</f>
        <v/>
      </c>
      <c r="M63" s="23">
        <f>IF(COUNTA($A63:$J63)=0,"",IF(OR($A63="",$B63="",$C63="",$D63="",$E63="",$F63="",$G63="",$H63="",$I63="",$J63=""),"Complete required inputs",IFERROR(IF(OR($B63&lt;&gt;VLOOKUP($D63,Assumptions!$G$4:$I$103,2,FALSE),$C63&lt;&gt;VLOOKUP($D63,Assumptions!$G$4:$I$103,3,FALSE)),"Check property or unit",IF(AND($J63="Posted",$I63="Landlord"),"Excluded: landlord responsibility",IF($J63="Pending","Review pending item",IF($J63="Voided","Excluded: voided","Included")))),"Check tenancy directory")))</f>
        <v/>
      </c>
    </row>
    <row r="64" ht="21" customHeight="1">
      <c r="A64" s="20" t="n"/>
      <c r="B64" s="19" t="n"/>
      <c r="C64" s="20" t="n"/>
      <c r="D64" s="19" t="n"/>
      <c r="E64" s="19" t="n"/>
      <c r="F64" s="20" t="n"/>
      <c r="G64" s="21" t="n"/>
      <c r="H64" s="33" t="n"/>
      <c r="I64" s="20" t="n"/>
      <c r="J64" s="20" t="n"/>
      <c r="K64" s="29">
        <f>IF(COUNTA($A64:$J64)=0,"",IF(OR($A64="",$B64="",$C64="",$D64="",$E64="",$F64="",$G64="",$H64="",$I64="",$J64=""),"",IF(AND($I64="Tenant",$J64="Posted"),IFERROR(IF($F64="Charge",$G64*$H64,IF(OR($F64="Payment",$F64="Credit"),-$G64*$H64,"")),""),"")))</f>
        <v/>
      </c>
      <c r="L64" s="29">
        <f>IF($K64="","",IFERROR(SUMIFS($K$7:K64,$D$7:D64,$D64),""))</f>
        <v/>
      </c>
      <c r="M64" s="24">
        <f>IF(COUNTA($A64:$J64)=0,"",IF(OR($A64="",$B64="",$C64="",$D64="",$E64="",$F64="",$G64="",$H64="",$I64="",$J64=""),"Complete required inputs",IFERROR(IF(OR($B64&lt;&gt;VLOOKUP($D64,Assumptions!$G$4:$I$103,2,FALSE),$C64&lt;&gt;VLOOKUP($D64,Assumptions!$G$4:$I$103,3,FALSE)),"Check property or unit",IF(AND($J64="Posted",$I64="Landlord"),"Excluded: landlord responsibility",IF($J64="Pending","Review pending item",IF($J64="Voided","Excluded: voided","Included")))),"Check tenancy directory")))</f>
        <v/>
      </c>
    </row>
    <row r="65" ht="21" customHeight="1">
      <c r="A65" s="20" t="n"/>
      <c r="B65" s="19" t="n"/>
      <c r="C65" s="20" t="n"/>
      <c r="D65" s="19" t="n"/>
      <c r="E65" s="19" t="n"/>
      <c r="F65" s="20" t="n"/>
      <c r="G65" s="21" t="n"/>
      <c r="H65" s="33" t="n"/>
      <c r="I65" s="20" t="n"/>
      <c r="J65" s="20" t="n"/>
      <c r="K65" s="30">
        <f>IF(COUNTA($A65:$J65)=0,"",IF(OR($A65="",$B65="",$C65="",$D65="",$E65="",$F65="",$G65="",$H65="",$I65="",$J65=""),"",IF(AND($I65="Tenant",$J65="Posted"),IFERROR(IF($F65="Charge",$G65*$H65,IF(OR($F65="Payment",$F65="Credit"),-$G65*$H65,"")),""),"")))</f>
        <v/>
      </c>
      <c r="L65" s="30">
        <f>IF($K65="","",IFERROR(SUMIFS($K$7:K65,$D$7:D65,$D65),""))</f>
        <v/>
      </c>
      <c r="M65" s="23">
        <f>IF(COUNTA($A65:$J65)=0,"",IF(OR($A65="",$B65="",$C65="",$D65="",$E65="",$F65="",$G65="",$H65="",$I65="",$J65=""),"Complete required inputs",IFERROR(IF(OR($B65&lt;&gt;VLOOKUP($D65,Assumptions!$G$4:$I$103,2,FALSE),$C65&lt;&gt;VLOOKUP($D65,Assumptions!$G$4:$I$103,3,FALSE)),"Check property or unit",IF(AND($J65="Posted",$I65="Landlord"),"Excluded: landlord responsibility",IF($J65="Pending","Review pending item",IF($J65="Voided","Excluded: voided","Included")))),"Check tenancy directory")))</f>
        <v/>
      </c>
    </row>
    <row r="66" ht="21" customHeight="1">
      <c r="A66" s="20" t="n"/>
      <c r="B66" s="19" t="n"/>
      <c r="C66" s="20" t="n"/>
      <c r="D66" s="19" t="n"/>
      <c r="E66" s="19" t="n"/>
      <c r="F66" s="20" t="n"/>
      <c r="G66" s="21" t="n"/>
      <c r="H66" s="33" t="n"/>
      <c r="I66" s="20" t="n"/>
      <c r="J66" s="20" t="n"/>
      <c r="K66" s="29">
        <f>IF(COUNTA($A66:$J66)=0,"",IF(OR($A66="",$B66="",$C66="",$D66="",$E66="",$F66="",$G66="",$H66="",$I66="",$J66=""),"",IF(AND($I66="Tenant",$J66="Posted"),IFERROR(IF($F66="Charge",$G66*$H66,IF(OR($F66="Payment",$F66="Credit"),-$G66*$H66,"")),""),"")))</f>
        <v/>
      </c>
      <c r="L66" s="29">
        <f>IF($K66="","",IFERROR(SUMIFS($K$7:K66,$D$7:D66,$D66),""))</f>
        <v/>
      </c>
      <c r="M66" s="24">
        <f>IF(COUNTA($A66:$J66)=0,"",IF(OR($A66="",$B66="",$C66="",$D66="",$E66="",$F66="",$G66="",$H66="",$I66="",$J66=""),"Complete required inputs",IFERROR(IF(OR($B66&lt;&gt;VLOOKUP($D66,Assumptions!$G$4:$I$103,2,FALSE),$C66&lt;&gt;VLOOKUP($D66,Assumptions!$G$4:$I$103,3,FALSE)),"Check property or unit",IF(AND($J66="Posted",$I66="Landlord"),"Excluded: landlord responsibility",IF($J66="Pending","Review pending item",IF($J66="Voided","Excluded: voided","Included")))),"Check tenancy directory")))</f>
        <v/>
      </c>
    </row>
    <row r="67" ht="21" customHeight="1">
      <c r="A67" s="20" t="n"/>
      <c r="B67" s="19" t="n"/>
      <c r="C67" s="20" t="n"/>
      <c r="D67" s="19" t="n"/>
      <c r="E67" s="19" t="n"/>
      <c r="F67" s="20" t="n"/>
      <c r="G67" s="21" t="n"/>
      <c r="H67" s="33" t="n"/>
      <c r="I67" s="20" t="n"/>
      <c r="J67" s="20" t="n"/>
      <c r="K67" s="30">
        <f>IF(COUNTA($A67:$J67)=0,"",IF(OR($A67="",$B67="",$C67="",$D67="",$E67="",$F67="",$G67="",$H67="",$I67="",$J67=""),"",IF(AND($I67="Tenant",$J67="Posted"),IFERROR(IF($F67="Charge",$G67*$H67,IF(OR($F67="Payment",$F67="Credit"),-$G67*$H67,"")),""),"")))</f>
        <v/>
      </c>
      <c r="L67" s="30">
        <f>IF($K67="","",IFERROR(SUMIFS($K$7:K67,$D$7:D67,$D67),""))</f>
        <v/>
      </c>
      <c r="M67" s="23">
        <f>IF(COUNTA($A67:$J67)=0,"",IF(OR($A67="",$B67="",$C67="",$D67="",$E67="",$F67="",$G67="",$H67="",$I67="",$J67=""),"Complete required inputs",IFERROR(IF(OR($B67&lt;&gt;VLOOKUP($D67,Assumptions!$G$4:$I$103,2,FALSE),$C67&lt;&gt;VLOOKUP($D67,Assumptions!$G$4:$I$103,3,FALSE)),"Check property or unit",IF(AND($J67="Posted",$I67="Landlord"),"Excluded: landlord responsibility",IF($J67="Pending","Review pending item",IF($J67="Voided","Excluded: voided","Included")))),"Check tenancy directory")))</f>
        <v/>
      </c>
    </row>
    <row r="68" ht="21" customHeight="1">
      <c r="A68" s="20" t="n"/>
      <c r="B68" s="19" t="n"/>
      <c r="C68" s="20" t="n"/>
      <c r="D68" s="19" t="n"/>
      <c r="E68" s="19" t="n"/>
      <c r="F68" s="20" t="n"/>
      <c r="G68" s="21" t="n"/>
      <c r="H68" s="33" t="n"/>
      <c r="I68" s="20" t="n"/>
      <c r="J68" s="20" t="n"/>
      <c r="K68" s="29">
        <f>IF(COUNTA($A68:$J68)=0,"",IF(OR($A68="",$B68="",$C68="",$D68="",$E68="",$F68="",$G68="",$H68="",$I68="",$J68=""),"",IF(AND($I68="Tenant",$J68="Posted"),IFERROR(IF($F68="Charge",$G68*$H68,IF(OR($F68="Payment",$F68="Credit"),-$G68*$H68,"")),""),"")))</f>
        <v/>
      </c>
      <c r="L68" s="29">
        <f>IF($K68="","",IFERROR(SUMIFS($K$7:K68,$D$7:D68,$D68),""))</f>
        <v/>
      </c>
      <c r="M68" s="24">
        <f>IF(COUNTA($A68:$J68)=0,"",IF(OR($A68="",$B68="",$C68="",$D68="",$E68="",$F68="",$G68="",$H68="",$I68="",$J68=""),"Complete required inputs",IFERROR(IF(OR($B68&lt;&gt;VLOOKUP($D68,Assumptions!$G$4:$I$103,2,FALSE),$C68&lt;&gt;VLOOKUP($D68,Assumptions!$G$4:$I$103,3,FALSE)),"Check property or unit",IF(AND($J68="Posted",$I68="Landlord"),"Excluded: landlord responsibility",IF($J68="Pending","Review pending item",IF($J68="Voided","Excluded: voided","Included")))),"Check tenancy directory")))</f>
        <v/>
      </c>
    </row>
    <row r="69" ht="21" customHeight="1">
      <c r="A69" s="20" t="n"/>
      <c r="B69" s="19" t="n"/>
      <c r="C69" s="20" t="n"/>
      <c r="D69" s="19" t="n"/>
      <c r="E69" s="19" t="n"/>
      <c r="F69" s="20" t="n"/>
      <c r="G69" s="21" t="n"/>
      <c r="H69" s="33" t="n"/>
      <c r="I69" s="20" t="n"/>
      <c r="J69" s="20" t="n"/>
      <c r="K69" s="30">
        <f>IF(COUNTA($A69:$J69)=0,"",IF(OR($A69="",$B69="",$C69="",$D69="",$E69="",$F69="",$G69="",$H69="",$I69="",$J69=""),"",IF(AND($I69="Tenant",$J69="Posted"),IFERROR(IF($F69="Charge",$G69*$H69,IF(OR($F69="Payment",$F69="Credit"),-$G69*$H69,"")),""),"")))</f>
        <v/>
      </c>
      <c r="L69" s="30">
        <f>IF($K69="","",IFERROR(SUMIFS($K$7:K69,$D$7:D69,$D69),""))</f>
        <v/>
      </c>
      <c r="M69" s="23">
        <f>IF(COUNTA($A69:$J69)=0,"",IF(OR($A69="",$B69="",$C69="",$D69="",$E69="",$F69="",$G69="",$H69="",$I69="",$J69=""),"Complete required inputs",IFERROR(IF(OR($B69&lt;&gt;VLOOKUP($D69,Assumptions!$G$4:$I$103,2,FALSE),$C69&lt;&gt;VLOOKUP($D69,Assumptions!$G$4:$I$103,3,FALSE)),"Check property or unit",IF(AND($J69="Posted",$I69="Landlord"),"Excluded: landlord responsibility",IF($J69="Pending","Review pending item",IF($J69="Voided","Excluded: voided","Included")))),"Check tenancy directory")))</f>
        <v/>
      </c>
    </row>
    <row r="70" ht="21" customHeight="1">
      <c r="A70" s="20" t="n"/>
      <c r="B70" s="19" t="n"/>
      <c r="C70" s="20" t="n"/>
      <c r="D70" s="19" t="n"/>
      <c r="E70" s="19" t="n"/>
      <c r="F70" s="20" t="n"/>
      <c r="G70" s="21" t="n"/>
      <c r="H70" s="33" t="n"/>
      <c r="I70" s="20" t="n"/>
      <c r="J70" s="20" t="n"/>
      <c r="K70" s="29">
        <f>IF(COUNTA($A70:$J70)=0,"",IF(OR($A70="",$B70="",$C70="",$D70="",$E70="",$F70="",$G70="",$H70="",$I70="",$J70=""),"",IF(AND($I70="Tenant",$J70="Posted"),IFERROR(IF($F70="Charge",$G70*$H70,IF(OR($F70="Payment",$F70="Credit"),-$G70*$H70,"")),""),"")))</f>
        <v/>
      </c>
      <c r="L70" s="29">
        <f>IF($K70="","",IFERROR(SUMIFS($K$7:K70,$D$7:D70,$D70),""))</f>
        <v/>
      </c>
      <c r="M70" s="24">
        <f>IF(COUNTA($A70:$J70)=0,"",IF(OR($A70="",$B70="",$C70="",$D70="",$E70="",$F70="",$G70="",$H70="",$I70="",$J70=""),"Complete required inputs",IFERROR(IF(OR($B70&lt;&gt;VLOOKUP($D70,Assumptions!$G$4:$I$103,2,FALSE),$C70&lt;&gt;VLOOKUP($D70,Assumptions!$G$4:$I$103,3,FALSE)),"Check property or unit",IF(AND($J70="Posted",$I70="Landlord"),"Excluded: landlord responsibility",IF($J70="Pending","Review pending item",IF($J70="Voided","Excluded: voided","Included")))),"Check tenancy directory")))</f>
        <v/>
      </c>
    </row>
    <row r="71" ht="21" customHeight="1">
      <c r="A71" s="20" t="n"/>
      <c r="B71" s="19" t="n"/>
      <c r="C71" s="20" t="n"/>
      <c r="D71" s="19" t="n"/>
      <c r="E71" s="19" t="n"/>
      <c r="F71" s="20" t="n"/>
      <c r="G71" s="21" t="n"/>
      <c r="H71" s="33" t="n"/>
      <c r="I71" s="20" t="n"/>
      <c r="J71" s="20" t="n"/>
      <c r="K71" s="30">
        <f>IF(COUNTA($A71:$J71)=0,"",IF(OR($A71="",$B71="",$C71="",$D71="",$E71="",$F71="",$G71="",$H71="",$I71="",$J71=""),"",IF(AND($I71="Tenant",$J71="Posted"),IFERROR(IF($F71="Charge",$G71*$H71,IF(OR($F71="Payment",$F71="Credit"),-$G71*$H71,"")),""),"")))</f>
        <v/>
      </c>
      <c r="L71" s="30">
        <f>IF($K71="","",IFERROR(SUMIFS($K$7:K71,$D$7:D71,$D71),""))</f>
        <v/>
      </c>
      <c r="M71" s="23">
        <f>IF(COUNTA($A71:$J71)=0,"",IF(OR($A71="",$B71="",$C71="",$D71="",$E71="",$F71="",$G71="",$H71="",$I71="",$J71=""),"Complete required inputs",IFERROR(IF(OR($B71&lt;&gt;VLOOKUP($D71,Assumptions!$G$4:$I$103,2,FALSE),$C71&lt;&gt;VLOOKUP($D71,Assumptions!$G$4:$I$103,3,FALSE)),"Check property or unit",IF(AND($J71="Posted",$I71="Landlord"),"Excluded: landlord responsibility",IF($J71="Pending","Review pending item",IF($J71="Voided","Excluded: voided","Included")))),"Check tenancy directory")))</f>
        <v/>
      </c>
    </row>
    <row r="72" ht="21" customHeight="1">
      <c r="A72" s="20" t="n"/>
      <c r="B72" s="19" t="n"/>
      <c r="C72" s="20" t="n"/>
      <c r="D72" s="19" t="n"/>
      <c r="E72" s="19" t="n"/>
      <c r="F72" s="20" t="n"/>
      <c r="G72" s="21" t="n"/>
      <c r="H72" s="33" t="n"/>
      <c r="I72" s="20" t="n"/>
      <c r="J72" s="20" t="n"/>
      <c r="K72" s="29">
        <f>IF(COUNTA($A72:$J72)=0,"",IF(OR($A72="",$B72="",$C72="",$D72="",$E72="",$F72="",$G72="",$H72="",$I72="",$J72=""),"",IF(AND($I72="Tenant",$J72="Posted"),IFERROR(IF($F72="Charge",$G72*$H72,IF(OR($F72="Payment",$F72="Credit"),-$G72*$H72,"")),""),"")))</f>
        <v/>
      </c>
      <c r="L72" s="29">
        <f>IF($K72="","",IFERROR(SUMIFS($K$7:K72,$D$7:D72,$D72),""))</f>
        <v/>
      </c>
      <c r="M72" s="24">
        <f>IF(COUNTA($A72:$J72)=0,"",IF(OR($A72="",$B72="",$C72="",$D72="",$E72="",$F72="",$G72="",$H72="",$I72="",$J72=""),"Complete required inputs",IFERROR(IF(OR($B72&lt;&gt;VLOOKUP($D72,Assumptions!$G$4:$I$103,2,FALSE),$C72&lt;&gt;VLOOKUP($D72,Assumptions!$G$4:$I$103,3,FALSE)),"Check property or unit",IF(AND($J72="Posted",$I72="Landlord"),"Excluded: landlord responsibility",IF($J72="Pending","Review pending item",IF($J72="Voided","Excluded: voided","Included")))),"Check tenancy directory")))</f>
        <v/>
      </c>
    </row>
    <row r="73" ht="21" customHeight="1">
      <c r="A73" s="20" t="n"/>
      <c r="B73" s="19" t="n"/>
      <c r="C73" s="20" t="n"/>
      <c r="D73" s="19" t="n"/>
      <c r="E73" s="19" t="n"/>
      <c r="F73" s="20" t="n"/>
      <c r="G73" s="21" t="n"/>
      <c r="H73" s="33" t="n"/>
      <c r="I73" s="20" t="n"/>
      <c r="J73" s="20" t="n"/>
      <c r="K73" s="30">
        <f>IF(COUNTA($A73:$J73)=0,"",IF(OR($A73="",$B73="",$C73="",$D73="",$E73="",$F73="",$G73="",$H73="",$I73="",$J73=""),"",IF(AND($I73="Tenant",$J73="Posted"),IFERROR(IF($F73="Charge",$G73*$H73,IF(OR($F73="Payment",$F73="Credit"),-$G73*$H73,"")),""),"")))</f>
        <v/>
      </c>
      <c r="L73" s="30">
        <f>IF($K73="","",IFERROR(SUMIFS($K$7:K73,$D$7:D73,$D73),""))</f>
        <v/>
      </c>
      <c r="M73" s="23">
        <f>IF(COUNTA($A73:$J73)=0,"",IF(OR($A73="",$B73="",$C73="",$D73="",$E73="",$F73="",$G73="",$H73="",$I73="",$J73=""),"Complete required inputs",IFERROR(IF(OR($B73&lt;&gt;VLOOKUP($D73,Assumptions!$G$4:$I$103,2,FALSE),$C73&lt;&gt;VLOOKUP($D73,Assumptions!$G$4:$I$103,3,FALSE)),"Check property or unit",IF(AND($J73="Posted",$I73="Landlord"),"Excluded: landlord responsibility",IF($J73="Pending","Review pending item",IF($J73="Voided","Excluded: voided","Included")))),"Check tenancy directory")))</f>
        <v/>
      </c>
    </row>
    <row r="74" ht="21" customHeight="1">
      <c r="A74" s="20" t="n"/>
      <c r="B74" s="19" t="n"/>
      <c r="C74" s="20" t="n"/>
      <c r="D74" s="19" t="n"/>
      <c r="E74" s="19" t="n"/>
      <c r="F74" s="20" t="n"/>
      <c r="G74" s="21" t="n"/>
      <c r="H74" s="33" t="n"/>
      <c r="I74" s="20" t="n"/>
      <c r="J74" s="20" t="n"/>
      <c r="K74" s="29">
        <f>IF(COUNTA($A74:$J74)=0,"",IF(OR($A74="",$B74="",$C74="",$D74="",$E74="",$F74="",$G74="",$H74="",$I74="",$J74=""),"",IF(AND($I74="Tenant",$J74="Posted"),IFERROR(IF($F74="Charge",$G74*$H74,IF(OR($F74="Payment",$F74="Credit"),-$G74*$H74,"")),""),"")))</f>
        <v/>
      </c>
      <c r="L74" s="29">
        <f>IF($K74="","",IFERROR(SUMIFS($K$7:K74,$D$7:D74,$D74),""))</f>
        <v/>
      </c>
      <c r="M74" s="24">
        <f>IF(COUNTA($A74:$J74)=0,"",IF(OR($A74="",$B74="",$C74="",$D74="",$E74="",$F74="",$G74="",$H74="",$I74="",$J74=""),"Complete required inputs",IFERROR(IF(OR($B74&lt;&gt;VLOOKUP($D74,Assumptions!$G$4:$I$103,2,FALSE),$C74&lt;&gt;VLOOKUP($D74,Assumptions!$G$4:$I$103,3,FALSE)),"Check property or unit",IF(AND($J74="Posted",$I74="Landlord"),"Excluded: landlord responsibility",IF($J74="Pending","Review pending item",IF($J74="Voided","Excluded: voided","Included")))),"Check tenancy directory")))</f>
        <v/>
      </c>
    </row>
    <row r="75" ht="21" customHeight="1">
      <c r="A75" s="20" t="n"/>
      <c r="B75" s="19" t="n"/>
      <c r="C75" s="20" t="n"/>
      <c r="D75" s="19" t="n"/>
      <c r="E75" s="19" t="n"/>
      <c r="F75" s="20" t="n"/>
      <c r="G75" s="21" t="n"/>
      <c r="H75" s="33" t="n"/>
      <c r="I75" s="20" t="n"/>
      <c r="J75" s="20" t="n"/>
      <c r="K75" s="30">
        <f>IF(COUNTA($A75:$J75)=0,"",IF(OR($A75="",$B75="",$C75="",$D75="",$E75="",$F75="",$G75="",$H75="",$I75="",$J75=""),"",IF(AND($I75="Tenant",$J75="Posted"),IFERROR(IF($F75="Charge",$G75*$H75,IF(OR($F75="Payment",$F75="Credit"),-$G75*$H75,"")),""),"")))</f>
        <v/>
      </c>
      <c r="L75" s="30">
        <f>IF($K75="","",IFERROR(SUMIFS($K$7:K75,$D$7:D75,$D75),""))</f>
        <v/>
      </c>
      <c r="M75" s="23">
        <f>IF(COUNTA($A75:$J75)=0,"",IF(OR($A75="",$B75="",$C75="",$D75="",$E75="",$F75="",$G75="",$H75="",$I75="",$J75=""),"Complete required inputs",IFERROR(IF(OR($B75&lt;&gt;VLOOKUP($D75,Assumptions!$G$4:$I$103,2,FALSE),$C75&lt;&gt;VLOOKUP($D75,Assumptions!$G$4:$I$103,3,FALSE)),"Check property or unit",IF(AND($J75="Posted",$I75="Landlord"),"Excluded: landlord responsibility",IF($J75="Pending","Review pending item",IF($J75="Voided","Excluded: voided","Included")))),"Check tenancy directory")))</f>
        <v/>
      </c>
    </row>
    <row r="76" ht="21" customHeight="1">
      <c r="A76" s="20" t="n"/>
      <c r="B76" s="19" t="n"/>
      <c r="C76" s="20" t="n"/>
      <c r="D76" s="19" t="n"/>
      <c r="E76" s="19" t="n"/>
      <c r="F76" s="20" t="n"/>
      <c r="G76" s="21" t="n"/>
      <c r="H76" s="33" t="n"/>
      <c r="I76" s="20" t="n"/>
      <c r="J76" s="20" t="n"/>
      <c r="K76" s="29">
        <f>IF(COUNTA($A76:$J76)=0,"",IF(OR($A76="",$B76="",$C76="",$D76="",$E76="",$F76="",$G76="",$H76="",$I76="",$J76=""),"",IF(AND($I76="Tenant",$J76="Posted"),IFERROR(IF($F76="Charge",$G76*$H76,IF(OR($F76="Payment",$F76="Credit"),-$G76*$H76,"")),""),"")))</f>
        <v/>
      </c>
      <c r="L76" s="29">
        <f>IF($K76="","",IFERROR(SUMIFS($K$7:K76,$D$7:D76,$D76),""))</f>
        <v/>
      </c>
      <c r="M76" s="24">
        <f>IF(COUNTA($A76:$J76)=0,"",IF(OR($A76="",$B76="",$C76="",$D76="",$E76="",$F76="",$G76="",$H76="",$I76="",$J76=""),"Complete required inputs",IFERROR(IF(OR($B76&lt;&gt;VLOOKUP($D76,Assumptions!$G$4:$I$103,2,FALSE),$C76&lt;&gt;VLOOKUP($D76,Assumptions!$G$4:$I$103,3,FALSE)),"Check property or unit",IF(AND($J76="Posted",$I76="Landlord"),"Excluded: landlord responsibility",IF($J76="Pending","Review pending item",IF($J76="Voided","Excluded: voided","Included")))),"Check tenancy directory")))</f>
        <v/>
      </c>
    </row>
    <row r="77" ht="21" customHeight="1">
      <c r="A77" s="20" t="n"/>
      <c r="B77" s="19" t="n"/>
      <c r="C77" s="20" t="n"/>
      <c r="D77" s="19" t="n"/>
      <c r="E77" s="19" t="n"/>
      <c r="F77" s="20" t="n"/>
      <c r="G77" s="21" t="n"/>
      <c r="H77" s="33" t="n"/>
      <c r="I77" s="20" t="n"/>
      <c r="J77" s="20" t="n"/>
      <c r="K77" s="30">
        <f>IF(COUNTA($A77:$J77)=0,"",IF(OR($A77="",$B77="",$C77="",$D77="",$E77="",$F77="",$G77="",$H77="",$I77="",$J77=""),"",IF(AND($I77="Tenant",$J77="Posted"),IFERROR(IF($F77="Charge",$G77*$H77,IF(OR($F77="Payment",$F77="Credit"),-$G77*$H77,"")),""),"")))</f>
        <v/>
      </c>
      <c r="L77" s="30">
        <f>IF($K77="","",IFERROR(SUMIFS($K$7:K77,$D$7:D77,$D77),""))</f>
        <v/>
      </c>
      <c r="M77" s="23">
        <f>IF(COUNTA($A77:$J77)=0,"",IF(OR($A77="",$B77="",$C77="",$D77="",$E77="",$F77="",$G77="",$H77="",$I77="",$J77=""),"Complete required inputs",IFERROR(IF(OR($B77&lt;&gt;VLOOKUP($D77,Assumptions!$G$4:$I$103,2,FALSE),$C77&lt;&gt;VLOOKUP($D77,Assumptions!$G$4:$I$103,3,FALSE)),"Check property or unit",IF(AND($J77="Posted",$I77="Landlord"),"Excluded: landlord responsibility",IF($J77="Pending","Review pending item",IF($J77="Voided","Excluded: voided","Included")))),"Check tenancy directory")))</f>
        <v/>
      </c>
    </row>
    <row r="78" ht="21" customHeight="1">
      <c r="A78" s="20" t="n"/>
      <c r="B78" s="19" t="n"/>
      <c r="C78" s="20" t="n"/>
      <c r="D78" s="19" t="n"/>
      <c r="E78" s="19" t="n"/>
      <c r="F78" s="20" t="n"/>
      <c r="G78" s="21" t="n"/>
      <c r="H78" s="33" t="n"/>
      <c r="I78" s="20" t="n"/>
      <c r="J78" s="20" t="n"/>
      <c r="K78" s="29">
        <f>IF(COUNTA($A78:$J78)=0,"",IF(OR($A78="",$B78="",$C78="",$D78="",$E78="",$F78="",$G78="",$H78="",$I78="",$J78=""),"",IF(AND($I78="Tenant",$J78="Posted"),IFERROR(IF($F78="Charge",$G78*$H78,IF(OR($F78="Payment",$F78="Credit"),-$G78*$H78,"")),""),"")))</f>
        <v/>
      </c>
      <c r="L78" s="29">
        <f>IF($K78="","",IFERROR(SUMIFS($K$7:K78,$D$7:D78,$D78),""))</f>
        <v/>
      </c>
      <c r="M78" s="24">
        <f>IF(COUNTA($A78:$J78)=0,"",IF(OR($A78="",$B78="",$C78="",$D78="",$E78="",$F78="",$G78="",$H78="",$I78="",$J78=""),"Complete required inputs",IFERROR(IF(OR($B78&lt;&gt;VLOOKUP($D78,Assumptions!$G$4:$I$103,2,FALSE),$C78&lt;&gt;VLOOKUP($D78,Assumptions!$G$4:$I$103,3,FALSE)),"Check property or unit",IF(AND($J78="Posted",$I78="Landlord"),"Excluded: landlord responsibility",IF($J78="Pending","Review pending item",IF($J78="Voided","Excluded: voided","Included")))),"Check tenancy directory")))</f>
        <v/>
      </c>
    </row>
    <row r="79" ht="21" customHeight="1">
      <c r="A79" s="20" t="n"/>
      <c r="B79" s="19" t="n"/>
      <c r="C79" s="20" t="n"/>
      <c r="D79" s="19" t="n"/>
      <c r="E79" s="19" t="n"/>
      <c r="F79" s="20" t="n"/>
      <c r="G79" s="21" t="n"/>
      <c r="H79" s="33" t="n"/>
      <c r="I79" s="20" t="n"/>
      <c r="J79" s="20" t="n"/>
      <c r="K79" s="30">
        <f>IF(COUNTA($A79:$J79)=0,"",IF(OR($A79="",$B79="",$C79="",$D79="",$E79="",$F79="",$G79="",$H79="",$I79="",$J79=""),"",IF(AND($I79="Tenant",$J79="Posted"),IFERROR(IF($F79="Charge",$G79*$H79,IF(OR($F79="Payment",$F79="Credit"),-$G79*$H79,"")),""),"")))</f>
        <v/>
      </c>
      <c r="L79" s="30">
        <f>IF($K79="","",IFERROR(SUMIFS($K$7:K79,$D$7:D79,$D79),""))</f>
        <v/>
      </c>
      <c r="M79" s="23">
        <f>IF(COUNTA($A79:$J79)=0,"",IF(OR($A79="",$B79="",$C79="",$D79="",$E79="",$F79="",$G79="",$H79="",$I79="",$J79=""),"Complete required inputs",IFERROR(IF(OR($B79&lt;&gt;VLOOKUP($D79,Assumptions!$G$4:$I$103,2,FALSE),$C79&lt;&gt;VLOOKUP($D79,Assumptions!$G$4:$I$103,3,FALSE)),"Check property or unit",IF(AND($J79="Posted",$I79="Landlord"),"Excluded: landlord responsibility",IF($J79="Pending","Review pending item",IF($J79="Voided","Excluded: voided","Included")))),"Check tenancy directory")))</f>
        <v/>
      </c>
    </row>
    <row r="80" ht="21" customHeight="1">
      <c r="A80" s="20" t="n"/>
      <c r="B80" s="19" t="n"/>
      <c r="C80" s="20" t="n"/>
      <c r="D80" s="19" t="n"/>
      <c r="E80" s="19" t="n"/>
      <c r="F80" s="20" t="n"/>
      <c r="G80" s="21" t="n"/>
      <c r="H80" s="33" t="n"/>
      <c r="I80" s="20" t="n"/>
      <c r="J80" s="20" t="n"/>
      <c r="K80" s="29">
        <f>IF(COUNTA($A80:$J80)=0,"",IF(OR($A80="",$B80="",$C80="",$D80="",$E80="",$F80="",$G80="",$H80="",$I80="",$J80=""),"",IF(AND($I80="Tenant",$J80="Posted"),IFERROR(IF($F80="Charge",$G80*$H80,IF(OR($F80="Payment",$F80="Credit"),-$G80*$H80,"")),""),"")))</f>
        <v/>
      </c>
      <c r="L80" s="29">
        <f>IF($K80="","",IFERROR(SUMIFS($K$7:K80,$D$7:D80,$D80),""))</f>
        <v/>
      </c>
      <c r="M80" s="24">
        <f>IF(COUNTA($A80:$J80)=0,"",IF(OR($A80="",$B80="",$C80="",$D80="",$E80="",$F80="",$G80="",$H80="",$I80="",$J80=""),"Complete required inputs",IFERROR(IF(OR($B80&lt;&gt;VLOOKUP($D80,Assumptions!$G$4:$I$103,2,FALSE),$C80&lt;&gt;VLOOKUP($D80,Assumptions!$G$4:$I$103,3,FALSE)),"Check property or unit",IF(AND($J80="Posted",$I80="Landlord"),"Excluded: landlord responsibility",IF($J80="Pending","Review pending item",IF($J80="Voided","Excluded: voided","Included")))),"Check tenancy directory")))</f>
        <v/>
      </c>
    </row>
    <row r="81" ht="21" customHeight="1">
      <c r="A81" s="20" t="n"/>
      <c r="B81" s="19" t="n"/>
      <c r="C81" s="20" t="n"/>
      <c r="D81" s="19" t="n"/>
      <c r="E81" s="19" t="n"/>
      <c r="F81" s="20" t="n"/>
      <c r="G81" s="21" t="n"/>
      <c r="H81" s="33" t="n"/>
      <c r="I81" s="20" t="n"/>
      <c r="J81" s="20" t="n"/>
      <c r="K81" s="30">
        <f>IF(COUNTA($A81:$J81)=0,"",IF(OR($A81="",$B81="",$C81="",$D81="",$E81="",$F81="",$G81="",$H81="",$I81="",$J81=""),"",IF(AND($I81="Tenant",$J81="Posted"),IFERROR(IF($F81="Charge",$G81*$H81,IF(OR($F81="Payment",$F81="Credit"),-$G81*$H81,"")),""),"")))</f>
        <v/>
      </c>
      <c r="L81" s="30">
        <f>IF($K81="","",IFERROR(SUMIFS($K$7:K81,$D$7:D81,$D81),""))</f>
        <v/>
      </c>
      <c r="M81" s="23">
        <f>IF(COUNTA($A81:$J81)=0,"",IF(OR($A81="",$B81="",$C81="",$D81="",$E81="",$F81="",$G81="",$H81="",$I81="",$J81=""),"Complete required inputs",IFERROR(IF(OR($B81&lt;&gt;VLOOKUP($D81,Assumptions!$G$4:$I$103,2,FALSE),$C81&lt;&gt;VLOOKUP($D81,Assumptions!$G$4:$I$103,3,FALSE)),"Check property or unit",IF(AND($J81="Posted",$I81="Landlord"),"Excluded: landlord responsibility",IF($J81="Pending","Review pending item",IF($J81="Voided","Excluded: voided","Included")))),"Check tenancy directory")))</f>
        <v/>
      </c>
    </row>
    <row r="82" ht="21" customHeight="1">
      <c r="A82" s="20" t="n"/>
      <c r="B82" s="19" t="n"/>
      <c r="C82" s="20" t="n"/>
      <c r="D82" s="19" t="n"/>
      <c r="E82" s="19" t="n"/>
      <c r="F82" s="20" t="n"/>
      <c r="G82" s="21" t="n"/>
      <c r="H82" s="33" t="n"/>
      <c r="I82" s="20" t="n"/>
      <c r="J82" s="20" t="n"/>
      <c r="K82" s="29">
        <f>IF(COUNTA($A82:$J82)=0,"",IF(OR($A82="",$B82="",$C82="",$D82="",$E82="",$F82="",$G82="",$H82="",$I82="",$J82=""),"",IF(AND($I82="Tenant",$J82="Posted"),IFERROR(IF($F82="Charge",$G82*$H82,IF(OR($F82="Payment",$F82="Credit"),-$G82*$H82,"")),""),"")))</f>
        <v/>
      </c>
      <c r="L82" s="29">
        <f>IF($K82="","",IFERROR(SUMIFS($K$7:K82,$D$7:D82,$D82),""))</f>
        <v/>
      </c>
      <c r="M82" s="24">
        <f>IF(COUNTA($A82:$J82)=0,"",IF(OR($A82="",$B82="",$C82="",$D82="",$E82="",$F82="",$G82="",$H82="",$I82="",$J82=""),"Complete required inputs",IFERROR(IF(OR($B82&lt;&gt;VLOOKUP($D82,Assumptions!$G$4:$I$103,2,FALSE),$C82&lt;&gt;VLOOKUP($D82,Assumptions!$G$4:$I$103,3,FALSE)),"Check property or unit",IF(AND($J82="Posted",$I82="Landlord"),"Excluded: landlord responsibility",IF($J82="Pending","Review pending item",IF($J82="Voided","Excluded: voided","Included")))),"Check tenancy directory")))</f>
        <v/>
      </c>
    </row>
    <row r="83" ht="21" customHeight="1">
      <c r="A83" s="20" t="n"/>
      <c r="B83" s="19" t="n"/>
      <c r="C83" s="20" t="n"/>
      <c r="D83" s="19" t="n"/>
      <c r="E83" s="19" t="n"/>
      <c r="F83" s="20" t="n"/>
      <c r="G83" s="21" t="n"/>
      <c r="H83" s="33" t="n"/>
      <c r="I83" s="20" t="n"/>
      <c r="J83" s="20" t="n"/>
      <c r="K83" s="30">
        <f>IF(COUNTA($A83:$J83)=0,"",IF(OR($A83="",$B83="",$C83="",$D83="",$E83="",$F83="",$G83="",$H83="",$I83="",$J83=""),"",IF(AND($I83="Tenant",$J83="Posted"),IFERROR(IF($F83="Charge",$G83*$H83,IF(OR($F83="Payment",$F83="Credit"),-$G83*$H83,"")),""),"")))</f>
        <v/>
      </c>
      <c r="L83" s="30">
        <f>IF($K83="","",IFERROR(SUMIFS($K$7:K83,$D$7:D83,$D83),""))</f>
        <v/>
      </c>
      <c r="M83" s="23">
        <f>IF(COUNTA($A83:$J83)=0,"",IF(OR($A83="",$B83="",$C83="",$D83="",$E83="",$F83="",$G83="",$H83="",$I83="",$J83=""),"Complete required inputs",IFERROR(IF(OR($B83&lt;&gt;VLOOKUP($D83,Assumptions!$G$4:$I$103,2,FALSE),$C83&lt;&gt;VLOOKUP($D83,Assumptions!$G$4:$I$103,3,FALSE)),"Check property or unit",IF(AND($J83="Posted",$I83="Landlord"),"Excluded: landlord responsibility",IF($J83="Pending","Review pending item",IF($J83="Voided","Excluded: voided","Included")))),"Check tenancy directory")))</f>
        <v/>
      </c>
    </row>
    <row r="84" ht="21" customHeight="1">
      <c r="A84" s="20" t="n"/>
      <c r="B84" s="19" t="n"/>
      <c r="C84" s="20" t="n"/>
      <c r="D84" s="19" t="n"/>
      <c r="E84" s="19" t="n"/>
      <c r="F84" s="20" t="n"/>
      <c r="G84" s="21" t="n"/>
      <c r="H84" s="33" t="n"/>
      <c r="I84" s="20" t="n"/>
      <c r="J84" s="20" t="n"/>
      <c r="K84" s="29">
        <f>IF(COUNTA($A84:$J84)=0,"",IF(OR($A84="",$B84="",$C84="",$D84="",$E84="",$F84="",$G84="",$H84="",$I84="",$J84=""),"",IF(AND($I84="Tenant",$J84="Posted"),IFERROR(IF($F84="Charge",$G84*$H84,IF(OR($F84="Payment",$F84="Credit"),-$G84*$H84,"")),""),"")))</f>
        <v/>
      </c>
      <c r="L84" s="29">
        <f>IF($K84="","",IFERROR(SUMIFS($K$7:K84,$D$7:D84,$D84),""))</f>
        <v/>
      </c>
      <c r="M84" s="24">
        <f>IF(COUNTA($A84:$J84)=0,"",IF(OR($A84="",$B84="",$C84="",$D84="",$E84="",$F84="",$G84="",$H84="",$I84="",$J84=""),"Complete required inputs",IFERROR(IF(OR($B84&lt;&gt;VLOOKUP($D84,Assumptions!$G$4:$I$103,2,FALSE),$C84&lt;&gt;VLOOKUP($D84,Assumptions!$G$4:$I$103,3,FALSE)),"Check property or unit",IF(AND($J84="Posted",$I84="Landlord"),"Excluded: landlord responsibility",IF($J84="Pending","Review pending item",IF($J84="Voided","Excluded: voided","Included")))),"Check tenancy directory")))</f>
        <v/>
      </c>
    </row>
    <row r="85" ht="21" customHeight="1">
      <c r="A85" s="20" t="n"/>
      <c r="B85" s="19" t="n"/>
      <c r="C85" s="20" t="n"/>
      <c r="D85" s="19" t="n"/>
      <c r="E85" s="19" t="n"/>
      <c r="F85" s="20" t="n"/>
      <c r="G85" s="21" t="n"/>
      <c r="H85" s="33" t="n"/>
      <c r="I85" s="20" t="n"/>
      <c r="J85" s="20" t="n"/>
      <c r="K85" s="30">
        <f>IF(COUNTA($A85:$J85)=0,"",IF(OR($A85="",$B85="",$C85="",$D85="",$E85="",$F85="",$G85="",$H85="",$I85="",$J85=""),"",IF(AND($I85="Tenant",$J85="Posted"),IFERROR(IF($F85="Charge",$G85*$H85,IF(OR($F85="Payment",$F85="Credit"),-$G85*$H85,"")),""),"")))</f>
        <v/>
      </c>
      <c r="L85" s="30">
        <f>IF($K85="","",IFERROR(SUMIFS($K$7:K85,$D$7:D85,$D85),""))</f>
        <v/>
      </c>
      <c r="M85" s="23">
        <f>IF(COUNTA($A85:$J85)=0,"",IF(OR($A85="",$B85="",$C85="",$D85="",$E85="",$F85="",$G85="",$H85="",$I85="",$J85=""),"Complete required inputs",IFERROR(IF(OR($B85&lt;&gt;VLOOKUP($D85,Assumptions!$G$4:$I$103,2,FALSE),$C85&lt;&gt;VLOOKUP($D85,Assumptions!$G$4:$I$103,3,FALSE)),"Check property or unit",IF(AND($J85="Posted",$I85="Landlord"),"Excluded: landlord responsibility",IF($J85="Pending","Review pending item",IF($J85="Voided","Excluded: voided","Included")))),"Check tenancy directory")))</f>
        <v/>
      </c>
    </row>
    <row r="86" ht="21" customHeight="1">
      <c r="A86" s="20" t="n"/>
      <c r="B86" s="19" t="n"/>
      <c r="C86" s="20" t="n"/>
      <c r="D86" s="19" t="n"/>
      <c r="E86" s="19" t="n"/>
      <c r="F86" s="20" t="n"/>
      <c r="G86" s="21" t="n"/>
      <c r="H86" s="33" t="n"/>
      <c r="I86" s="20" t="n"/>
      <c r="J86" s="20" t="n"/>
      <c r="K86" s="29">
        <f>IF(COUNTA($A86:$J86)=0,"",IF(OR($A86="",$B86="",$C86="",$D86="",$E86="",$F86="",$G86="",$H86="",$I86="",$J86=""),"",IF(AND($I86="Tenant",$J86="Posted"),IFERROR(IF($F86="Charge",$G86*$H86,IF(OR($F86="Payment",$F86="Credit"),-$G86*$H86,"")),""),"")))</f>
        <v/>
      </c>
      <c r="L86" s="29">
        <f>IF($K86="","",IFERROR(SUMIFS($K$7:K86,$D$7:D86,$D86),""))</f>
        <v/>
      </c>
      <c r="M86" s="24">
        <f>IF(COUNTA($A86:$J86)=0,"",IF(OR($A86="",$B86="",$C86="",$D86="",$E86="",$F86="",$G86="",$H86="",$I86="",$J86=""),"Complete required inputs",IFERROR(IF(OR($B86&lt;&gt;VLOOKUP($D86,Assumptions!$G$4:$I$103,2,FALSE),$C86&lt;&gt;VLOOKUP($D86,Assumptions!$G$4:$I$103,3,FALSE)),"Check property or unit",IF(AND($J86="Posted",$I86="Landlord"),"Excluded: landlord responsibility",IF($J86="Pending","Review pending item",IF($J86="Voided","Excluded: voided","Included")))),"Check tenancy directory")))</f>
        <v/>
      </c>
    </row>
    <row r="87" ht="21" customHeight="1">
      <c r="A87" s="20" t="n"/>
      <c r="B87" s="19" t="n"/>
      <c r="C87" s="20" t="n"/>
      <c r="D87" s="19" t="n"/>
      <c r="E87" s="19" t="n"/>
      <c r="F87" s="20" t="n"/>
      <c r="G87" s="21" t="n"/>
      <c r="H87" s="33" t="n"/>
      <c r="I87" s="20" t="n"/>
      <c r="J87" s="20" t="n"/>
      <c r="K87" s="30">
        <f>IF(COUNTA($A87:$J87)=0,"",IF(OR($A87="",$B87="",$C87="",$D87="",$E87="",$F87="",$G87="",$H87="",$I87="",$J87=""),"",IF(AND($I87="Tenant",$J87="Posted"),IFERROR(IF($F87="Charge",$G87*$H87,IF(OR($F87="Payment",$F87="Credit"),-$G87*$H87,"")),""),"")))</f>
        <v/>
      </c>
      <c r="L87" s="30">
        <f>IF($K87="","",IFERROR(SUMIFS($K$7:K87,$D$7:D87,$D87),""))</f>
        <v/>
      </c>
      <c r="M87" s="23">
        <f>IF(COUNTA($A87:$J87)=0,"",IF(OR($A87="",$B87="",$C87="",$D87="",$E87="",$F87="",$G87="",$H87="",$I87="",$J87=""),"Complete required inputs",IFERROR(IF(OR($B87&lt;&gt;VLOOKUP($D87,Assumptions!$G$4:$I$103,2,FALSE),$C87&lt;&gt;VLOOKUP($D87,Assumptions!$G$4:$I$103,3,FALSE)),"Check property or unit",IF(AND($J87="Posted",$I87="Landlord"),"Excluded: landlord responsibility",IF($J87="Pending","Review pending item",IF($J87="Voided","Excluded: voided","Included")))),"Check tenancy directory")))</f>
        <v/>
      </c>
    </row>
    <row r="88" ht="21" customHeight="1">
      <c r="A88" s="20" t="n"/>
      <c r="B88" s="19" t="n"/>
      <c r="C88" s="20" t="n"/>
      <c r="D88" s="19" t="n"/>
      <c r="E88" s="19" t="n"/>
      <c r="F88" s="20" t="n"/>
      <c r="G88" s="21" t="n"/>
      <c r="H88" s="33" t="n"/>
      <c r="I88" s="20" t="n"/>
      <c r="J88" s="20" t="n"/>
      <c r="K88" s="29">
        <f>IF(COUNTA($A88:$J88)=0,"",IF(OR($A88="",$B88="",$C88="",$D88="",$E88="",$F88="",$G88="",$H88="",$I88="",$J88=""),"",IF(AND($I88="Tenant",$J88="Posted"),IFERROR(IF($F88="Charge",$G88*$H88,IF(OR($F88="Payment",$F88="Credit"),-$G88*$H88,"")),""),"")))</f>
        <v/>
      </c>
      <c r="L88" s="29">
        <f>IF($K88="","",IFERROR(SUMIFS($K$7:K88,$D$7:D88,$D88),""))</f>
        <v/>
      </c>
      <c r="M88" s="24">
        <f>IF(COUNTA($A88:$J88)=0,"",IF(OR($A88="",$B88="",$C88="",$D88="",$E88="",$F88="",$G88="",$H88="",$I88="",$J88=""),"Complete required inputs",IFERROR(IF(OR($B88&lt;&gt;VLOOKUP($D88,Assumptions!$G$4:$I$103,2,FALSE),$C88&lt;&gt;VLOOKUP($D88,Assumptions!$G$4:$I$103,3,FALSE)),"Check property or unit",IF(AND($J88="Posted",$I88="Landlord"),"Excluded: landlord responsibility",IF($J88="Pending","Review pending item",IF($J88="Voided","Excluded: voided","Included")))),"Check tenancy directory")))</f>
        <v/>
      </c>
    </row>
    <row r="89" ht="21" customHeight="1">
      <c r="A89" s="20" t="n"/>
      <c r="B89" s="19" t="n"/>
      <c r="C89" s="20" t="n"/>
      <c r="D89" s="19" t="n"/>
      <c r="E89" s="19" t="n"/>
      <c r="F89" s="20" t="n"/>
      <c r="G89" s="21" t="n"/>
      <c r="H89" s="33" t="n"/>
      <c r="I89" s="20" t="n"/>
      <c r="J89" s="20" t="n"/>
      <c r="K89" s="30">
        <f>IF(COUNTA($A89:$J89)=0,"",IF(OR($A89="",$B89="",$C89="",$D89="",$E89="",$F89="",$G89="",$H89="",$I89="",$J89=""),"",IF(AND($I89="Tenant",$J89="Posted"),IFERROR(IF($F89="Charge",$G89*$H89,IF(OR($F89="Payment",$F89="Credit"),-$G89*$H89,"")),""),"")))</f>
        <v/>
      </c>
      <c r="L89" s="30">
        <f>IF($K89="","",IFERROR(SUMIFS($K$7:K89,$D$7:D89,$D89),""))</f>
        <v/>
      </c>
      <c r="M89" s="23">
        <f>IF(COUNTA($A89:$J89)=0,"",IF(OR($A89="",$B89="",$C89="",$D89="",$E89="",$F89="",$G89="",$H89="",$I89="",$J89=""),"Complete required inputs",IFERROR(IF(OR($B89&lt;&gt;VLOOKUP($D89,Assumptions!$G$4:$I$103,2,FALSE),$C89&lt;&gt;VLOOKUP($D89,Assumptions!$G$4:$I$103,3,FALSE)),"Check property or unit",IF(AND($J89="Posted",$I89="Landlord"),"Excluded: landlord responsibility",IF($J89="Pending","Review pending item",IF($J89="Voided","Excluded: voided","Included")))),"Check tenancy directory")))</f>
        <v/>
      </c>
    </row>
    <row r="90" ht="21" customHeight="1">
      <c r="A90" s="20" t="n"/>
      <c r="B90" s="19" t="n"/>
      <c r="C90" s="20" t="n"/>
      <c r="D90" s="19" t="n"/>
      <c r="E90" s="19" t="n"/>
      <c r="F90" s="20" t="n"/>
      <c r="G90" s="21" t="n"/>
      <c r="H90" s="33" t="n"/>
      <c r="I90" s="20" t="n"/>
      <c r="J90" s="20" t="n"/>
      <c r="K90" s="29">
        <f>IF(COUNTA($A90:$J90)=0,"",IF(OR($A90="",$B90="",$C90="",$D90="",$E90="",$F90="",$G90="",$H90="",$I90="",$J90=""),"",IF(AND($I90="Tenant",$J90="Posted"),IFERROR(IF($F90="Charge",$G90*$H90,IF(OR($F90="Payment",$F90="Credit"),-$G90*$H90,"")),""),"")))</f>
        <v/>
      </c>
      <c r="L90" s="29">
        <f>IF($K90="","",IFERROR(SUMIFS($K$7:K90,$D$7:D90,$D90),""))</f>
        <v/>
      </c>
      <c r="M90" s="24">
        <f>IF(COUNTA($A90:$J90)=0,"",IF(OR($A90="",$B90="",$C90="",$D90="",$E90="",$F90="",$G90="",$H90="",$I90="",$J90=""),"Complete required inputs",IFERROR(IF(OR($B90&lt;&gt;VLOOKUP($D90,Assumptions!$G$4:$I$103,2,FALSE),$C90&lt;&gt;VLOOKUP($D90,Assumptions!$G$4:$I$103,3,FALSE)),"Check property or unit",IF(AND($J90="Posted",$I90="Landlord"),"Excluded: landlord responsibility",IF($J90="Pending","Review pending item",IF($J90="Voided","Excluded: voided","Included")))),"Check tenancy directory")))</f>
        <v/>
      </c>
    </row>
    <row r="91" ht="21" customHeight="1">
      <c r="A91" s="20" t="n"/>
      <c r="B91" s="19" t="n"/>
      <c r="C91" s="20" t="n"/>
      <c r="D91" s="19" t="n"/>
      <c r="E91" s="19" t="n"/>
      <c r="F91" s="20" t="n"/>
      <c r="G91" s="21" t="n"/>
      <c r="H91" s="33" t="n"/>
      <c r="I91" s="20" t="n"/>
      <c r="J91" s="20" t="n"/>
      <c r="K91" s="30">
        <f>IF(COUNTA($A91:$J91)=0,"",IF(OR($A91="",$B91="",$C91="",$D91="",$E91="",$F91="",$G91="",$H91="",$I91="",$J91=""),"",IF(AND($I91="Tenant",$J91="Posted"),IFERROR(IF($F91="Charge",$G91*$H91,IF(OR($F91="Payment",$F91="Credit"),-$G91*$H91,"")),""),"")))</f>
        <v/>
      </c>
      <c r="L91" s="30">
        <f>IF($K91="","",IFERROR(SUMIFS($K$7:K91,$D$7:D91,$D91),""))</f>
        <v/>
      </c>
      <c r="M91" s="23">
        <f>IF(COUNTA($A91:$J91)=0,"",IF(OR($A91="",$B91="",$C91="",$D91="",$E91="",$F91="",$G91="",$H91="",$I91="",$J91=""),"Complete required inputs",IFERROR(IF(OR($B91&lt;&gt;VLOOKUP($D91,Assumptions!$G$4:$I$103,2,FALSE),$C91&lt;&gt;VLOOKUP($D91,Assumptions!$G$4:$I$103,3,FALSE)),"Check property or unit",IF(AND($J91="Posted",$I91="Landlord"),"Excluded: landlord responsibility",IF($J91="Pending","Review pending item",IF($J91="Voided","Excluded: voided","Included")))),"Check tenancy directory")))</f>
        <v/>
      </c>
    </row>
    <row r="92" ht="21" customHeight="1">
      <c r="A92" s="20" t="n"/>
      <c r="B92" s="19" t="n"/>
      <c r="C92" s="20" t="n"/>
      <c r="D92" s="19" t="n"/>
      <c r="E92" s="19" t="n"/>
      <c r="F92" s="20" t="n"/>
      <c r="G92" s="21" t="n"/>
      <c r="H92" s="33" t="n"/>
      <c r="I92" s="20" t="n"/>
      <c r="J92" s="20" t="n"/>
      <c r="K92" s="29">
        <f>IF(COUNTA($A92:$J92)=0,"",IF(OR($A92="",$B92="",$C92="",$D92="",$E92="",$F92="",$G92="",$H92="",$I92="",$J92=""),"",IF(AND($I92="Tenant",$J92="Posted"),IFERROR(IF($F92="Charge",$G92*$H92,IF(OR($F92="Payment",$F92="Credit"),-$G92*$H92,"")),""),"")))</f>
        <v/>
      </c>
      <c r="L92" s="29">
        <f>IF($K92="","",IFERROR(SUMIFS($K$7:K92,$D$7:D92,$D92),""))</f>
        <v/>
      </c>
      <c r="M92" s="24">
        <f>IF(COUNTA($A92:$J92)=0,"",IF(OR($A92="",$B92="",$C92="",$D92="",$E92="",$F92="",$G92="",$H92="",$I92="",$J92=""),"Complete required inputs",IFERROR(IF(OR($B92&lt;&gt;VLOOKUP($D92,Assumptions!$G$4:$I$103,2,FALSE),$C92&lt;&gt;VLOOKUP($D92,Assumptions!$G$4:$I$103,3,FALSE)),"Check property or unit",IF(AND($J92="Posted",$I92="Landlord"),"Excluded: landlord responsibility",IF($J92="Pending","Review pending item",IF($J92="Voided","Excluded: voided","Included")))),"Check tenancy directory")))</f>
        <v/>
      </c>
    </row>
    <row r="93" ht="21" customHeight="1">
      <c r="A93" s="20" t="n"/>
      <c r="B93" s="19" t="n"/>
      <c r="C93" s="20" t="n"/>
      <c r="D93" s="19" t="n"/>
      <c r="E93" s="19" t="n"/>
      <c r="F93" s="20" t="n"/>
      <c r="G93" s="21" t="n"/>
      <c r="H93" s="33" t="n"/>
      <c r="I93" s="20" t="n"/>
      <c r="J93" s="20" t="n"/>
      <c r="K93" s="30">
        <f>IF(COUNTA($A93:$J93)=0,"",IF(OR($A93="",$B93="",$C93="",$D93="",$E93="",$F93="",$G93="",$H93="",$I93="",$J93=""),"",IF(AND($I93="Tenant",$J93="Posted"),IFERROR(IF($F93="Charge",$G93*$H93,IF(OR($F93="Payment",$F93="Credit"),-$G93*$H93,"")),""),"")))</f>
        <v/>
      </c>
      <c r="L93" s="30">
        <f>IF($K93="","",IFERROR(SUMIFS($K$7:K93,$D$7:D93,$D93),""))</f>
        <v/>
      </c>
      <c r="M93" s="23">
        <f>IF(COUNTA($A93:$J93)=0,"",IF(OR($A93="",$B93="",$C93="",$D93="",$E93="",$F93="",$G93="",$H93="",$I93="",$J93=""),"Complete required inputs",IFERROR(IF(OR($B93&lt;&gt;VLOOKUP($D93,Assumptions!$G$4:$I$103,2,FALSE),$C93&lt;&gt;VLOOKUP($D93,Assumptions!$G$4:$I$103,3,FALSE)),"Check property or unit",IF(AND($J93="Posted",$I93="Landlord"),"Excluded: landlord responsibility",IF($J93="Pending","Review pending item",IF($J93="Voided","Excluded: voided","Included")))),"Check tenancy directory")))</f>
        <v/>
      </c>
    </row>
    <row r="94" ht="21" customHeight="1">
      <c r="A94" s="20" t="n"/>
      <c r="B94" s="19" t="n"/>
      <c r="C94" s="20" t="n"/>
      <c r="D94" s="19" t="n"/>
      <c r="E94" s="19" t="n"/>
      <c r="F94" s="20" t="n"/>
      <c r="G94" s="21" t="n"/>
      <c r="H94" s="33" t="n"/>
      <c r="I94" s="20" t="n"/>
      <c r="J94" s="20" t="n"/>
      <c r="K94" s="29">
        <f>IF(COUNTA($A94:$J94)=0,"",IF(OR($A94="",$B94="",$C94="",$D94="",$E94="",$F94="",$G94="",$H94="",$I94="",$J94=""),"",IF(AND($I94="Tenant",$J94="Posted"),IFERROR(IF($F94="Charge",$G94*$H94,IF(OR($F94="Payment",$F94="Credit"),-$G94*$H94,"")),""),"")))</f>
        <v/>
      </c>
      <c r="L94" s="29">
        <f>IF($K94="","",IFERROR(SUMIFS($K$7:K94,$D$7:D94,$D94),""))</f>
        <v/>
      </c>
      <c r="M94" s="24">
        <f>IF(COUNTA($A94:$J94)=0,"",IF(OR($A94="",$B94="",$C94="",$D94="",$E94="",$F94="",$G94="",$H94="",$I94="",$J94=""),"Complete required inputs",IFERROR(IF(OR($B94&lt;&gt;VLOOKUP($D94,Assumptions!$G$4:$I$103,2,FALSE),$C94&lt;&gt;VLOOKUP($D94,Assumptions!$G$4:$I$103,3,FALSE)),"Check property or unit",IF(AND($J94="Posted",$I94="Landlord"),"Excluded: landlord responsibility",IF($J94="Pending","Review pending item",IF($J94="Voided","Excluded: voided","Included")))),"Check tenancy directory")))</f>
        <v/>
      </c>
    </row>
    <row r="95" ht="21" customHeight="1">
      <c r="A95" s="20" t="n"/>
      <c r="B95" s="19" t="n"/>
      <c r="C95" s="20" t="n"/>
      <c r="D95" s="19" t="n"/>
      <c r="E95" s="19" t="n"/>
      <c r="F95" s="20" t="n"/>
      <c r="G95" s="21" t="n"/>
      <c r="H95" s="33" t="n"/>
      <c r="I95" s="20" t="n"/>
      <c r="J95" s="20" t="n"/>
      <c r="K95" s="30">
        <f>IF(COUNTA($A95:$J95)=0,"",IF(OR($A95="",$B95="",$C95="",$D95="",$E95="",$F95="",$G95="",$H95="",$I95="",$J95=""),"",IF(AND($I95="Tenant",$J95="Posted"),IFERROR(IF($F95="Charge",$G95*$H95,IF(OR($F95="Payment",$F95="Credit"),-$G95*$H95,"")),""),"")))</f>
        <v/>
      </c>
      <c r="L95" s="30">
        <f>IF($K95="","",IFERROR(SUMIFS($K$7:K95,$D$7:D95,$D95),""))</f>
        <v/>
      </c>
      <c r="M95" s="23">
        <f>IF(COUNTA($A95:$J95)=0,"",IF(OR($A95="",$B95="",$C95="",$D95="",$E95="",$F95="",$G95="",$H95="",$I95="",$J95=""),"Complete required inputs",IFERROR(IF(OR($B95&lt;&gt;VLOOKUP($D95,Assumptions!$G$4:$I$103,2,FALSE),$C95&lt;&gt;VLOOKUP($D95,Assumptions!$G$4:$I$103,3,FALSE)),"Check property or unit",IF(AND($J95="Posted",$I95="Landlord"),"Excluded: landlord responsibility",IF($J95="Pending","Review pending item",IF($J95="Voided","Excluded: voided","Included")))),"Check tenancy directory")))</f>
        <v/>
      </c>
    </row>
    <row r="96" ht="21" customHeight="1">
      <c r="A96" s="20" t="n"/>
      <c r="B96" s="19" t="n"/>
      <c r="C96" s="20" t="n"/>
      <c r="D96" s="19" t="n"/>
      <c r="E96" s="19" t="n"/>
      <c r="F96" s="20" t="n"/>
      <c r="G96" s="21" t="n"/>
      <c r="H96" s="33" t="n"/>
      <c r="I96" s="20" t="n"/>
      <c r="J96" s="20" t="n"/>
      <c r="K96" s="29">
        <f>IF(COUNTA($A96:$J96)=0,"",IF(OR($A96="",$B96="",$C96="",$D96="",$E96="",$F96="",$G96="",$H96="",$I96="",$J96=""),"",IF(AND($I96="Tenant",$J96="Posted"),IFERROR(IF($F96="Charge",$G96*$H96,IF(OR($F96="Payment",$F96="Credit"),-$G96*$H96,"")),""),"")))</f>
        <v/>
      </c>
      <c r="L96" s="29">
        <f>IF($K96="","",IFERROR(SUMIFS($K$7:K96,$D$7:D96,$D96),""))</f>
        <v/>
      </c>
      <c r="M96" s="24">
        <f>IF(COUNTA($A96:$J96)=0,"",IF(OR($A96="",$B96="",$C96="",$D96="",$E96="",$F96="",$G96="",$H96="",$I96="",$J96=""),"Complete required inputs",IFERROR(IF(OR($B96&lt;&gt;VLOOKUP($D96,Assumptions!$G$4:$I$103,2,FALSE),$C96&lt;&gt;VLOOKUP($D96,Assumptions!$G$4:$I$103,3,FALSE)),"Check property or unit",IF(AND($J96="Posted",$I96="Landlord"),"Excluded: landlord responsibility",IF($J96="Pending","Review pending item",IF($J96="Voided","Excluded: voided","Included")))),"Check tenancy directory")))</f>
        <v/>
      </c>
    </row>
    <row r="97" ht="21" customHeight="1">
      <c r="A97" s="20" t="n"/>
      <c r="B97" s="19" t="n"/>
      <c r="C97" s="20" t="n"/>
      <c r="D97" s="19" t="n"/>
      <c r="E97" s="19" t="n"/>
      <c r="F97" s="20" t="n"/>
      <c r="G97" s="21" t="n"/>
      <c r="H97" s="33" t="n"/>
      <c r="I97" s="20" t="n"/>
      <c r="J97" s="20" t="n"/>
      <c r="K97" s="30">
        <f>IF(COUNTA($A97:$J97)=0,"",IF(OR($A97="",$B97="",$C97="",$D97="",$E97="",$F97="",$G97="",$H97="",$I97="",$J97=""),"",IF(AND($I97="Tenant",$J97="Posted"),IFERROR(IF($F97="Charge",$G97*$H97,IF(OR($F97="Payment",$F97="Credit"),-$G97*$H97,"")),""),"")))</f>
        <v/>
      </c>
      <c r="L97" s="30">
        <f>IF($K97="","",IFERROR(SUMIFS($K$7:K97,$D$7:D97,$D97),""))</f>
        <v/>
      </c>
      <c r="M97" s="23">
        <f>IF(COUNTA($A97:$J97)=0,"",IF(OR($A97="",$B97="",$C97="",$D97="",$E97="",$F97="",$G97="",$H97="",$I97="",$J97=""),"Complete required inputs",IFERROR(IF(OR($B97&lt;&gt;VLOOKUP($D97,Assumptions!$G$4:$I$103,2,FALSE),$C97&lt;&gt;VLOOKUP($D97,Assumptions!$G$4:$I$103,3,FALSE)),"Check property or unit",IF(AND($J97="Posted",$I97="Landlord"),"Excluded: landlord responsibility",IF($J97="Pending","Review pending item",IF($J97="Voided","Excluded: voided","Included")))),"Check tenancy directory")))</f>
        <v/>
      </c>
    </row>
    <row r="98" ht="21" customHeight="1">
      <c r="A98" s="20" t="n"/>
      <c r="B98" s="19" t="n"/>
      <c r="C98" s="20" t="n"/>
      <c r="D98" s="19" t="n"/>
      <c r="E98" s="19" t="n"/>
      <c r="F98" s="20" t="n"/>
      <c r="G98" s="21" t="n"/>
      <c r="H98" s="33" t="n"/>
      <c r="I98" s="20" t="n"/>
      <c r="J98" s="20" t="n"/>
      <c r="K98" s="29">
        <f>IF(COUNTA($A98:$J98)=0,"",IF(OR($A98="",$B98="",$C98="",$D98="",$E98="",$F98="",$G98="",$H98="",$I98="",$J98=""),"",IF(AND($I98="Tenant",$J98="Posted"),IFERROR(IF($F98="Charge",$G98*$H98,IF(OR($F98="Payment",$F98="Credit"),-$G98*$H98,"")),""),"")))</f>
        <v/>
      </c>
      <c r="L98" s="29">
        <f>IF($K98="","",IFERROR(SUMIFS($K$7:K98,$D$7:D98,$D98),""))</f>
        <v/>
      </c>
      <c r="M98" s="24">
        <f>IF(COUNTA($A98:$J98)=0,"",IF(OR($A98="",$B98="",$C98="",$D98="",$E98="",$F98="",$G98="",$H98="",$I98="",$J98=""),"Complete required inputs",IFERROR(IF(OR($B98&lt;&gt;VLOOKUP($D98,Assumptions!$G$4:$I$103,2,FALSE),$C98&lt;&gt;VLOOKUP($D98,Assumptions!$G$4:$I$103,3,FALSE)),"Check property or unit",IF(AND($J98="Posted",$I98="Landlord"),"Excluded: landlord responsibility",IF($J98="Pending","Review pending item",IF($J98="Voided","Excluded: voided","Included")))),"Check tenancy directory")))</f>
        <v/>
      </c>
    </row>
    <row r="99" ht="21" customHeight="1">
      <c r="A99" s="20" t="n"/>
      <c r="B99" s="19" t="n"/>
      <c r="C99" s="20" t="n"/>
      <c r="D99" s="19" t="n"/>
      <c r="E99" s="19" t="n"/>
      <c r="F99" s="20" t="n"/>
      <c r="G99" s="21" t="n"/>
      <c r="H99" s="33" t="n"/>
      <c r="I99" s="20" t="n"/>
      <c r="J99" s="20" t="n"/>
      <c r="K99" s="30">
        <f>IF(COUNTA($A99:$J99)=0,"",IF(OR($A99="",$B99="",$C99="",$D99="",$E99="",$F99="",$G99="",$H99="",$I99="",$J99=""),"",IF(AND($I99="Tenant",$J99="Posted"),IFERROR(IF($F99="Charge",$G99*$H99,IF(OR($F99="Payment",$F99="Credit"),-$G99*$H99,"")),""),"")))</f>
        <v/>
      </c>
      <c r="L99" s="30">
        <f>IF($K99="","",IFERROR(SUMIFS($K$7:K99,$D$7:D99,$D99),""))</f>
        <v/>
      </c>
      <c r="M99" s="23">
        <f>IF(COUNTA($A99:$J99)=0,"",IF(OR($A99="",$B99="",$C99="",$D99="",$E99="",$F99="",$G99="",$H99="",$I99="",$J99=""),"Complete required inputs",IFERROR(IF(OR($B99&lt;&gt;VLOOKUP($D99,Assumptions!$G$4:$I$103,2,FALSE),$C99&lt;&gt;VLOOKUP($D99,Assumptions!$G$4:$I$103,3,FALSE)),"Check property or unit",IF(AND($J99="Posted",$I99="Landlord"),"Excluded: landlord responsibility",IF($J99="Pending","Review pending item",IF($J99="Voided","Excluded: voided","Included")))),"Check tenancy directory")))</f>
        <v/>
      </c>
    </row>
    <row r="100" ht="21" customHeight="1">
      <c r="A100" s="20" t="n"/>
      <c r="B100" s="19" t="n"/>
      <c r="C100" s="20" t="n"/>
      <c r="D100" s="19" t="n"/>
      <c r="E100" s="19" t="n"/>
      <c r="F100" s="20" t="n"/>
      <c r="G100" s="21" t="n"/>
      <c r="H100" s="33" t="n"/>
      <c r="I100" s="20" t="n"/>
      <c r="J100" s="20" t="n"/>
      <c r="K100" s="29">
        <f>IF(COUNTA($A100:$J100)=0,"",IF(OR($A100="",$B100="",$C100="",$D100="",$E100="",$F100="",$G100="",$H100="",$I100="",$J100=""),"",IF(AND($I100="Tenant",$J100="Posted"),IFERROR(IF($F100="Charge",$G100*$H100,IF(OR($F100="Payment",$F100="Credit"),-$G100*$H100,"")),""),"")))</f>
        <v/>
      </c>
      <c r="L100" s="29">
        <f>IF($K100="","",IFERROR(SUMIFS($K$7:K100,$D$7:D100,$D100),""))</f>
        <v/>
      </c>
      <c r="M100" s="24">
        <f>IF(COUNTA($A100:$J100)=0,"",IF(OR($A100="",$B100="",$C100="",$D100="",$E100="",$F100="",$G100="",$H100="",$I100="",$J100=""),"Complete required inputs",IFERROR(IF(OR($B100&lt;&gt;VLOOKUP($D100,Assumptions!$G$4:$I$103,2,FALSE),$C100&lt;&gt;VLOOKUP($D100,Assumptions!$G$4:$I$103,3,FALSE)),"Check property or unit",IF(AND($J100="Posted",$I100="Landlord"),"Excluded: landlord responsibility",IF($J100="Pending","Review pending item",IF($J100="Voided","Excluded: voided","Included")))),"Check tenancy directory")))</f>
        <v/>
      </c>
    </row>
    <row r="101" ht="21" customHeight="1">
      <c r="A101" s="20" t="n"/>
      <c r="B101" s="19" t="n"/>
      <c r="C101" s="20" t="n"/>
      <c r="D101" s="19" t="n"/>
      <c r="E101" s="19" t="n"/>
      <c r="F101" s="20" t="n"/>
      <c r="G101" s="21" t="n"/>
      <c r="H101" s="33" t="n"/>
      <c r="I101" s="20" t="n"/>
      <c r="J101" s="20" t="n"/>
      <c r="K101" s="30">
        <f>IF(COUNTA($A101:$J101)=0,"",IF(OR($A101="",$B101="",$C101="",$D101="",$E101="",$F101="",$G101="",$H101="",$I101="",$J101=""),"",IF(AND($I101="Tenant",$J101="Posted"),IFERROR(IF($F101="Charge",$G101*$H101,IF(OR($F101="Payment",$F101="Credit"),-$G101*$H101,"")),""),"")))</f>
        <v/>
      </c>
      <c r="L101" s="30">
        <f>IF($K101="","",IFERROR(SUMIFS($K$7:K101,$D$7:D101,$D101),""))</f>
        <v/>
      </c>
      <c r="M101" s="23">
        <f>IF(COUNTA($A101:$J101)=0,"",IF(OR($A101="",$B101="",$C101="",$D101="",$E101="",$F101="",$G101="",$H101="",$I101="",$J101=""),"Complete required inputs",IFERROR(IF(OR($B101&lt;&gt;VLOOKUP($D101,Assumptions!$G$4:$I$103,2,FALSE),$C101&lt;&gt;VLOOKUP($D101,Assumptions!$G$4:$I$103,3,FALSE)),"Check property or unit",IF(AND($J101="Posted",$I101="Landlord"),"Excluded: landlord responsibility",IF($J101="Pending","Review pending item",IF($J101="Voided","Excluded: voided","Included")))),"Check tenancy directory")))</f>
        <v/>
      </c>
    </row>
    <row r="102" ht="21" customHeight="1">
      <c r="A102" s="20" t="n"/>
      <c r="B102" s="19" t="n"/>
      <c r="C102" s="20" t="n"/>
      <c r="D102" s="19" t="n"/>
      <c r="E102" s="19" t="n"/>
      <c r="F102" s="20" t="n"/>
      <c r="G102" s="21" t="n"/>
      <c r="H102" s="33" t="n"/>
      <c r="I102" s="20" t="n"/>
      <c r="J102" s="20" t="n"/>
      <c r="K102" s="29">
        <f>IF(COUNTA($A102:$J102)=0,"",IF(OR($A102="",$B102="",$C102="",$D102="",$E102="",$F102="",$G102="",$H102="",$I102="",$J102=""),"",IF(AND($I102="Tenant",$J102="Posted"),IFERROR(IF($F102="Charge",$G102*$H102,IF(OR($F102="Payment",$F102="Credit"),-$G102*$H102,"")),""),"")))</f>
        <v/>
      </c>
      <c r="L102" s="29">
        <f>IF($K102="","",IFERROR(SUMIFS($K$7:K102,$D$7:D102,$D102),""))</f>
        <v/>
      </c>
      <c r="M102" s="24">
        <f>IF(COUNTA($A102:$J102)=0,"",IF(OR($A102="",$B102="",$C102="",$D102="",$E102="",$F102="",$G102="",$H102="",$I102="",$J102=""),"Complete required inputs",IFERROR(IF(OR($B102&lt;&gt;VLOOKUP($D102,Assumptions!$G$4:$I$103,2,FALSE),$C102&lt;&gt;VLOOKUP($D102,Assumptions!$G$4:$I$103,3,FALSE)),"Check property or unit",IF(AND($J102="Posted",$I102="Landlord"),"Excluded: landlord responsibility",IF($J102="Pending","Review pending item",IF($J102="Voided","Excluded: voided","Included")))),"Check tenancy directory")))</f>
        <v/>
      </c>
    </row>
    <row r="103" ht="21" customHeight="1">
      <c r="A103" s="20" t="n"/>
      <c r="B103" s="19" t="n"/>
      <c r="C103" s="20" t="n"/>
      <c r="D103" s="19" t="n"/>
      <c r="E103" s="19" t="n"/>
      <c r="F103" s="20" t="n"/>
      <c r="G103" s="21" t="n"/>
      <c r="H103" s="33" t="n"/>
      <c r="I103" s="20" t="n"/>
      <c r="J103" s="20" t="n"/>
      <c r="K103" s="30">
        <f>IF(COUNTA($A103:$J103)=0,"",IF(OR($A103="",$B103="",$C103="",$D103="",$E103="",$F103="",$G103="",$H103="",$I103="",$J103=""),"",IF(AND($I103="Tenant",$J103="Posted"),IFERROR(IF($F103="Charge",$G103*$H103,IF(OR($F103="Payment",$F103="Credit"),-$G103*$H103,"")),""),"")))</f>
        <v/>
      </c>
      <c r="L103" s="30">
        <f>IF($K103="","",IFERROR(SUMIFS($K$7:K103,$D$7:D103,$D103),""))</f>
        <v/>
      </c>
      <c r="M103" s="23">
        <f>IF(COUNTA($A103:$J103)=0,"",IF(OR($A103="",$B103="",$C103="",$D103="",$E103="",$F103="",$G103="",$H103="",$I103="",$J103=""),"Complete required inputs",IFERROR(IF(OR($B103&lt;&gt;VLOOKUP($D103,Assumptions!$G$4:$I$103,2,FALSE),$C103&lt;&gt;VLOOKUP($D103,Assumptions!$G$4:$I$103,3,FALSE)),"Check property or unit",IF(AND($J103="Posted",$I103="Landlord"),"Excluded: landlord responsibility",IF($J103="Pending","Review pending item",IF($J103="Voided","Excluded: voided","Included")))),"Check tenancy directory")))</f>
        <v/>
      </c>
    </row>
    <row r="104" ht="21" customHeight="1">
      <c r="A104" s="20" t="n"/>
      <c r="B104" s="19" t="n"/>
      <c r="C104" s="20" t="n"/>
      <c r="D104" s="19" t="n"/>
      <c r="E104" s="19" t="n"/>
      <c r="F104" s="20" t="n"/>
      <c r="G104" s="21" t="n"/>
      <c r="H104" s="33" t="n"/>
      <c r="I104" s="20" t="n"/>
      <c r="J104" s="20" t="n"/>
      <c r="K104" s="29">
        <f>IF(COUNTA($A104:$J104)=0,"",IF(OR($A104="",$B104="",$C104="",$D104="",$E104="",$F104="",$G104="",$H104="",$I104="",$J104=""),"",IF(AND($I104="Tenant",$J104="Posted"),IFERROR(IF($F104="Charge",$G104*$H104,IF(OR($F104="Payment",$F104="Credit"),-$G104*$H104,"")),""),"")))</f>
        <v/>
      </c>
      <c r="L104" s="29">
        <f>IF($K104="","",IFERROR(SUMIFS($K$7:K104,$D$7:D104,$D104),""))</f>
        <v/>
      </c>
      <c r="M104" s="24">
        <f>IF(COUNTA($A104:$J104)=0,"",IF(OR($A104="",$B104="",$C104="",$D104="",$E104="",$F104="",$G104="",$H104="",$I104="",$J104=""),"Complete required inputs",IFERROR(IF(OR($B104&lt;&gt;VLOOKUP($D104,Assumptions!$G$4:$I$103,2,FALSE),$C104&lt;&gt;VLOOKUP($D104,Assumptions!$G$4:$I$103,3,FALSE)),"Check property or unit",IF(AND($J104="Posted",$I104="Landlord"),"Excluded: landlord responsibility",IF($J104="Pending","Review pending item",IF($J104="Voided","Excluded: voided","Included")))),"Check tenancy directory")))</f>
        <v/>
      </c>
    </row>
    <row r="105" ht="21" customHeight="1">
      <c r="A105" s="20" t="n"/>
      <c r="B105" s="19" t="n"/>
      <c r="C105" s="20" t="n"/>
      <c r="D105" s="19" t="n"/>
      <c r="E105" s="19" t="n"/>
      <c r="F105" s="20" t="n"/>
      <c r="G105" s="21" t="n"/>
      <c r="H105" s="33" t="n"/>
      <c r="I105" s="20" t="n"/>
      <c r="J105" s="20" t="n"/>
      <c r="K105" s="30">
        <f>IF(COUNTA($A105:$J105)=0,"",IF(OR($A105="",$B105="",$C105="",$D105="",$E105="",$F105="",$G105="",$H105="",$I105="",$J105=""),"",IF(AND($I105="Tenant",$J105="Posted"),IFERROR(IF($F105="Charge",$G105*$H105,IF(OR($F105="Payment",$F105="Credit"),-$G105*$H105,"")),""),"")))</f>
        <v/>
      </c>
      <c r="L105" s="30">
        <f>IF($K105="","",IFERROR(SUMIFS($K$7:K105,$D$7:D105,$D105),""))</f>
        <v/>
      </c>
      <c r="M105" s="23">
        <f>IF(COUNTA($A105:$J105)=0,"",IF(OR($A105="",$B105="",$C105="",$D105="",$E105="",$F105="",$G105="",$H105="",$I105="",$J105=""),"Complete required inputs",IFERROR(IF(OR($B105&lt;&gt;VLOOKUP($D105,Assumptions!$G$4:$I$103,2,FALSE),$C105&lt;&gt;VLOOKUP($D105,Assumptions!$G$4:$I$103,3,FALSE)),"Check property or unit",IF(AND($J105="Posted",$I105="Landlord"),"Excluded: landlord responsibility",IF($J105="Pending","Review pending item",IF($J105="Voided","Excluded: voided","Included")))),"Check tenancy directory")))</f>
        <v/>
      </c>
    </row>
    <row r="106" ht="21" customHeight="1">
      <c r="A106" s="20" t="n"/>
      <c r="B106" s="19" t="n"/>
      <c r="C106" s="20" t="n"/>
      <c r="D106" s="19" t="n"/>
      <c r="E106" s="19" t="n"/>
      <c r="F106" s="20" t="n"/>
      <c r="G106" s="21" t="n"/>
      <c r="H106" s="33" t="n"/>
      <c r="I106" s="20" t="n"/>
      <c r="J106" s="20" t="n"/>
      <c r="K106" s="29">
        <f>IF(COUNTA($A106:$J106)=0,"",IF(OR($A106="",$B106="",$C106="",$D106="",$E106="",$F106="",$G106="",$H106="",$I106="",$J106=""),"",IF(AND($I106="Tenant",$J106="Posted"),IFERROR(IF($F106="Charge",$G106*$H106,IF(OR($F106="Payment",$F106="Credit"),-$G106*$H106,"")),""),"")))</f>
        <v/>
      </c>
      <c r="L106" s="29">
        <f>IF($K106="","",IFERROR(SUMIFS($K$7:K106,$D$7:D106,$D106),""))</f>
        <v/>
      </c>
      <c r="M106" s="24">
        <f>IF(COUNTA($A106:$J106)=0,"",IF(OR($A106="",$B106="",$C106="",$D106="",$E106="",$F106="",$G106="",$H106="",$I106="",$J106=""),"Complete required inputs",IFERROR(IF(OR($B106&lt;&gt;VLOOKUP($D106,Assumptions!$G$4:$I$103,2,FALSE),$C106&lt;&gt;VLOOKUP($D106,Assumptions!$G$4:$I$103,3,FALSE)),"Check property or unit",IF(AND($J106="Posted",$I106="Landlord"),"Excluded: landlord responsibility",IF($J106="Pending","Review pending item",IF($J106="Voided","Excluded: voided","Included")))),"Check tenancy directory")))</f>
        <v/>
      </c>
    </row>
  </sheetData>
  <autoFilter ref="A6:M106"/>
  <mergeCells count="1">
    <mergeCell ref="A1:M1"/>
  </mergeCells>
  <conditionalFormatting sqref="L7:L106">
    <cfRule type="expression" priority="1" dxfId="0">
      <formula>AND(ISNUMBER($L7),$L7&gt;0)</formula>
    </cfRule>
    <cfRule type="expression" priority="2" dxfId="3">
      <formula>AND(ISNUMBER($L7),$L7&lt;=0)</formula>
    </cfRule>
  </conditionalFormatting>
  <conditionalFormatting sqref="M7:M106">
    <cfRule type="expression" priority="3" dxfId="0">
      <formula>OR($M7="Complete required inputs",$M7="Check property or unit",$M7="Check tenancy directory",$M7="Review pending item")</formula>
    </cfRule>
    <cfRule type="expression" priority="4" dxfId="3">
      <formula>$M7="Included"</formula>
    </cfRule>
  </conditionalFormatting>
  <dataValidations count="9">
    <dataValidation sqref="A7:A106" showDropDown="0" showInputMessage="0" showErrorMessage="0" allowBlank="0" errorTitle="Check date" error="Enter a valid transaction date." type="date" operator="greaterThan">
      <formula1>0</formula1>
    </dataValidation>
    <dataValidation sqref="B7:B106" showDropDown="0" showInputMessage="0" showErrorMessage="0" allowBlank="0" errorTitle="Check property" error="Choose a property from the tenancy directory." type="list">
      <formula1>INDIRECT("'Assumptions'!$H$4:$H$103")</formula1>
    </dataValidation>
    <dataValidation sqref="C7:C106" showDropDown="0" showInputMessage="0" showErrorMessage="0" allowBlank="0" errorTitle="Check unit" error="Choose a unit from the tenancy directory." type="list">
      <formula1>INDIRECT("'Assumptions'!$I$4:$I$103")</formula1>
    </dataValidation>
    <dataValidation sqref="D7:D106" showDropDown="0" showInputMessage="0" showErrorMessage="0" allowBlank="0" errorTitle="Check tenancy" error="Choose a tenancy from the tenancy directory." type="list">
      <formula1>INDIRECT("'Assumptions'!$G$4:$G$103")</formula1>
    </dataValidation>
    <dataValidation sqref="F7:F106" showDropDown="0" showInputMessage="0" showErrorMessage="0" allowBlank="0" errorTitle="Check entry type" error="Choose Charge, Payment, or Credit." type="list">
      <formula1>INDIRECT("'Assumptions'!$A$4:$A$6")</formula1>
    </dataValidation>
    <dataValidation sqref="G7:G106" showDropDown="0" showInputMessage="0" showErrorMessage="0" allowBlank="0" errorTitle="Check quantity" error="Enter a quantity of 0.01 or more." type="decimal" operator="greaterThanOrEqual">
      <formula1>0.01</formula1>
    </dataValidation>
    <dataValidation sqref="H7:H106" showDropDown="0" showInputMessage="0" showErrorMessage="0" allowBlank="0" errorTitle="Check amount" error="Enter a positive amount of at least $0.01." type="decimal" operator="greaterThanOrEqual">
      <formula1>0.01</formula1>
    </dataValidation>
    <dataValidation sqref="I7:I106" showDropDown="0" showInputMessage="0" showErrorMessage="0" allowBlank="0" errorTitle="Check responsibility" error="Choose Tenant or Landlord." type="list">
      <formula1>INDIRECT("'Assumptions'!$C$4:$C$5")</formula1>
    </dataValidation>
    <dataValidation sqref="J7:J106" showDropDown="0" showInputMessage="0" showErrorMessage="0" allowBlank="0" errorTitle="Check status" error="Choose Posted, Pending, or Voided." type="list">
      <formula1>INDIRECT("'Assumptions'!$E$4:$E$6")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I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4" customWidth="1" min="2" max="2"/>
    <col width="19" customWidth="1" min="3" max="3"/>
    <col width="4" customWidth="1" min="4" max="4"/>
    <col width="17" customWidth="1" min="5" max="5"/>
    <col width="4" customWidth="1" min="6" max="6"/>
    <col width="29" customWidth="1" min="7" max="7"/>
    <col width="27" customWidth="1" min="8" max="8"/>
    <col width="18" customWidth="1" min="9" max="9"/>
  </cols>
  <sheetData>
    <row r="1" ht="30" customHeight="1">
      <c r="A1" s="1" t="inlineStr">
        <is>
          <t>Assumptions and Tenancy Directory</t>
        </is>
      </c>
      <c r="B1" s="26" t="n"/>
      <c r="C1" s="26" t="n"/>
      <c r="D1" s="26" t="n"/>
      <c r="E1" s="26" t="n"/>
      <c r="F1" s="26" t="n"/>
      <c r="G1" s="26" t="n"/>
      <c r="H1" s="26" t="n"/>
      <c r="I1" s="27" t="n"/>
    </row>
    <row r="2">
      <c r="A2" s="3" t="inlineStr">
        <is>
          <t>Edit the allowed choices and directory as needed. The populated tenancy and property are fictional examples.</t>
        </is>
      </c>
    </row>
    <row r="3">
      <c r="A3" s="25" t="inlineStr">
        <is>
          <t>Entry Types</t>
        </is>
      </c>
      <c r="C3" s="25" t="inlineStr">
        <is>
          <t>Responsibilities</t>
        </is>
      </c>
      <c r="E3" s="25" t="inlineStr">
        <is>
          <t>Statuses</t>
        </is>
      </c>
      <c r="G3" s="25" t="inlineStr">
        <is>
          <t>Tenancy</t>
        </is>
      </c>
      <c r="H3" s="25" t="inlineStr">
        <is>
          <t>Property</t>
        </is>
      </c>
      <c r="I3" s="25" t="inlineStr">
        <is>
          <t>Unit</t>
        </is>
      </c>
    </row>
    <row r="4" ht="21" customHeight="1">
      <c r="A4" s="5" t="inlineStr">
        <is>
          <t>Charge</t>
        </is>
      </c>
      <c r="C4" s="5" t="inlineStr">
        <is>
          <t>Tenant</t>
        </is>
      </c>
      <c r="E4" s="5" t="inlineStr">
        <is>
          <t>Posted</t>
        </is>
      </c>
      <c r="G4" s="5" t="inlineStr">
        <is>
          <t>FICTIONAL-TENANCY-001</t>
        </is>
      </c>
      <c r="H4" s="5" t="inlineStr">
        <is>
          <t>Fictional Cypress Court</t>
        </is>
      </c>
      <c r="I4" s="5" t="inlineStr">
        <is>
          <t>FICTIONAL-A1</t>
        </is>
      </c>
    </row>
    <row r="5" ht="21" customHeight="1">
      <c r="A5" s="5" t="inlineStr">
        <is>
          <t>Payment</t>
        </is>
      </c>
      <c r="C5" s="5" t="inlineStr">
        <is>
          <t>Landlord</t>
        </is>
      </c>
      <c r="E5" s="5" t="inlineStr">
        <is>
          <t>Pending</t>
        </is>
      </c>
      <c r="G5" s="5" t="n"/>
      <c r="H5" s="5" t="n"/>
      <c r="I5" s="5" t="n"/>
    </row>
    <row r="6" ht="21" customHeight="1">
      <c r="A6" s="5" t="inlineStr">
        <is>
          <t>Credit</t>
        </is>
      </c>
      <c r="E6" s="5" t="inlineStr">
        <is>
          <t>Voided</t>
        </is>
      </c>
      <c r="G6" s="5" t="n"/>
      <c r="H6" s="5" t="n"/>
      <c r="I6" s="5" t="n"/>
    </row>
    <row r="7" ht="21" customHeight="1">
      <c r="G7" s="5" t="n"/>
      <c r="H7" s="5" t="n"/>
      <c r="I7" s="5" t="n"/>
    </row>
    <row r="8" ht="21" customHeight="1">
      <c r="G8" s="5" t="n"/>
      <c r="H8" s="5" t="n"/>
      <c r="I8" s="5" t="n"/>
    </row>
    <row r="9" ht="21" customHeight="1">
      <c r="G9" s="5" t="n"/>
      <c r="H9" s="5" t="n"/>
      <c r="I9" s="5" t="n"/>
    </row>
    <row r="10" ht="21" customHeight="1">
      <c r="G10" s="5" t="n"/>
      <c r="H10" s="5" t="n"/>
      <c r="I10" s="5" t="n"/>
    </row>
    <row r="11" ht="21" customHeight="1">
      <c r="G11" s="5" t="n"/>
      <c r="H11" s="5" t="n"/>
      <c r="I11" s="5" t="n"/>
    </row>
    <row r="12" ht="21" customHeight="1">
      <c r="G12" s="5" t="n"/>
      <c r="H12" s="5" t="n"/>
      <c r="I12" s="5" t="n"/>
    </row>
    <row r="13" ht="21" customHeight="1">
      <c r="G13" s="5" t="n"/>
      <c r="H13" s="5" t="n"/>
      <c r="I13" s="5" t="n"/>
    </row>
    <row r="14" ht="21" customHeight="1">
      <c r="G14" s="5" t="n"/>
      <c r="H14" s="5" t="n"/>
      <c r="I14" s="5" t="n"/>
    </row>
    <row r="15" ht="21" customHeight="1">
      <c r="G15" s="5" t="n"/>
      <c r="H15" s="5" t="n"/>
      <c r="I15" s="5" t="n"/>
    </row>
    <row r="16" ht="21" customHeight="1">
      <c r="G16" s="5" t="n"/>
      <c r="H16" s="5" t="n"/>
      <c r="I16" s="5" t="n"/>
    </row>
    <row r="17" ht="21" customHeight="1">
      <c r="G17" s="5" t="n"/>
      <c r="H17" s="5" t="n"/>
      <c r="I17" s="5" t="n"/>
    </row>
    <row r="18" ht="21" customHeight="1">
      <c r="G18" s="5" t="n"/>
      <c r="H18" s="5" t="n"/>
      <c r="I18" s="5" t="n"/>
    </row>
    <row r="19" ht="21" customHeight="1">
      <c r="G19" s="5" t="n"/>
      <c r="H19" s="5" t="n"/>
      <c r="I19" s="5" t="n"/>
    </row>
    <row r="20" ht="21" customHeight="1">
      <c r="G20" s="5" t="n"/>
      <c r="H20" s="5" t="n"/>
      <c r="I20" s="5" t="n"/>
    </row>
    <row r="21" ht="21" customHeight="1">
      <c r="G21" s="5" t="n"/>
      <c r="H21" s="5" t="n"/>
      <c r="I21" s="5" t="n"/>
    </row>
    <row r="22" ht="21" customHeight="1">
      <c r="G22" s="5" t="n"/>
      <c r="H22" s="5" t="n"/>
      <c r="I22" s="5" t="n"/>
    </row>
    <row r="23" ht="21" customHeight="1">
      <c r="G23" s="5" t="n"/>
      <c r="H23" s="5" t="n"/>
      <c r="I23" s="5" t="n"/>
    </row>
    <row r="24" ht="21" customHeight="1">
      <c r="G24" s="5" t="n"/>
      <c r="H24" s="5" t="n"/>
      <c r="I24" s="5" t="n"/>
    </row>
    <row r="25" ht="21" customHeight="1">
      <c r="G25" s="5" t="n"/>
      <c r="H25" s="5" t="n"/>
      <c r="I25" s="5" t="n"/>
    </row>
    <row r="26" ht="21" customHeight="1">
      <c r="G26" s="5" t="n"/>
      <c r="H26" s="5" t="n"/>
      <c r="I26" s="5" t="n"/>
    </row>
    <row r="27" ht="21" customHeight="1">
      <c r="G27" s="5" t="n"/>
      <c r="H27" s="5" t="n"/>
      <c r="I27" s="5" t="n"/>
    </row>
    <row r="28" ht="21" customHeight="1">
      <c r="G28" s="5" t="n"/>
      <c r="H28" s="5" t="n"/>
      <c r="I28" s="5" t="n"/>
    </row>
    <row r="29" ht="21" customHeight="1">
      <c r="G29" s="5" t="n"/>
      <c r="H29" s="5" t="n"/>
      <c r="I29" s="5" t="n"/>
    </row>
    <row r="30" ht="21" customHeight="1">
      <c r="G30" s="5" t="n"/>
      <c r="H30" s="5" t="n"/>
      <c r="I30" s="5" t="n"/>
    </row>
    <row r="31" ht="21" customHeight="1">
      <c r="G31" s="5" t="n"/>
      <c r="H31" s="5" t="n"/>
      <c r="I31" s="5" t="n"/>
    </row>
    <row r="32" ht="21" customHeight="1">
      <c r="G32" s="5" t="n"/>
      <c r="H32" s="5" t="n"/>
      <c r="I32" s="5" t="n"/>
    </row>
    <row r="33" ht="21" customHeight="1">
      <c r="G33" s="5" t="n"/>
      <c r="H33" s="5" t="n"/>
      <c r="I33" s="5" t="n"/>
    </row>
    <row r="34" ht="21" customHeight="1">
      <c r="G34" s="5" t="n"/>
      <c r="H34" s="5" t="n"/>
      <c r="I34" s="5" t="n"/>
    </row>
    <row r="35" ht="21" customHeight="1">
      <c r="G35" s="5" t="n"/>
      <c r="H35" s="5" t="n"/>
      <c r="I35" s="5" t="n"/>
    </row>
    <row r="36" ht="21" customHeight="1">
      <c r="G36" s="5" t="n"/>
      <c r="H36" s="5" t="n"/>
      <c r="I36" s="5" t="n"/>
    </row>
    <row r="37" ht="21" customHeight="1">
      <c r="G37" s="5" t="n"/>
      <c r="H37" s="5" t="n"/>
      <c r="I37" s="5" t="n"/>
    </row>
    <row r="38" ht="21" customHeight="1">
      <c r="G38" s="5" t="n"/>
      <c r="H38" s="5" t="n"/>
      <c r="I38" s="5" t="n"/>
    </row>
    <row r="39" ht="21" customHeight="1">
      <c r="G39" s="5" t="n"/>
      <c r="H39" s="5" t="n"/>
      <c r="I39" s="5" t="n"/>
    </row>
    <row r="40" ht="21" customHeight="1">
      <c r="G40" s="5" t="n"/>
      <c r="H40" s="5" t="n"/>
      <c r="I40" s="5" t="n"/>
    </row>
    <row r="41" ht="21" customHeight="1">
      <c r="G41" s="5" t="n"/>
      <c r="H41" s="5" t="n"/>
      <c r="I41" s="5" t="n"/>
    </row>
    <row r="42" ht="21" customHeight="1">
      <c r="G42" s="5" t="n"/>
      <c r="H42" s="5" t="n"/>
      <c r="I42" s="5" t="n"/>
    </row>
    <row r="43" ht="21" customHeight="1">
      <c r="G43" s="5" t="n"/>
      <c r="H43" s="5" t="n"/>
      <c r="I43" s="5" t="n"/>
    </row>
    <row r="44" ht="21" customHeight="1">
      <c r="G44" s="5" t="n"/>
      <c r="H44" s="5" t="n"/>
      <c r="I44" s="5" t="n"/>
    </row>
    <row r="45" ht="21" customHeight="1">
      <c r="G45" s="5" t="n"/>
      <c r="H45" s="5" t="n"/>
      <c r="I45" s="5" t="n"/>
    </row>
    <row r="46" ht="21" customHeight="1">
      <c r="G46" s="5" t="n"/>
      <c r="H46" s="5" t="n"/>
      <c r="I46" s="5" t="n"/>
    </row>
    <row r="47" ht="21" customHeight="1">
      <c r="G47" s="5" t="n"/>
      <c r="H47" s="5" t="n"/>
      <c r="I47" s="5" t="n"/>
    </row>
    <row r="48" ht="21" customHeight="1">
      <c r="G48" s="5" t="n"/>
      <c r="H48" s="5" t="n"/>
      <c r="I48" s="5" t="n"/>
    </row>
    <row r="49" ht="21" customHeight="1">
      <c r="G49" s="5" t="n"/>
      <c r="H49" s="5" t="n"/>
      <c r="I49" s="5" t="n"/>
    </row>
    <row r="50" ht="21" customHeight="1">
      <c r="G50" s="5" t="n"/>
      <c r="H50" s="5" t="n"/>
      <c r="I50" s="5" t="n"/>
    </row>
    <row r="51" ht="21" customHeight="1">
      <c r="G51" s="5" t="n"/>
      <c r="H51" s="5" t="n"/>
      <c r="I51" s="5" t="n"/>
    </row>
    <row r="52" ht="21" customHeight="1">
      <c r="G52" s="5" t="n"/>
      <c r="H52" s="5" t="n"/>
      <c r="I52" s="5" t="n"/>
    </row>
    <row r="53" ht="21" customHeight="1">
      <c r="G53" s="5" t="n"/>
      <c r="H53" s="5" t="n"/>
      <c r="I53" s="5" t="n"/>
    </row>
    <row r="54" ht="21" customHeight="1">
      <c r="G54" s="5" t="n"/>
      <c r="H54" s="5" t="n"/>
      <c r="I54" s="5" t="n"/>
    </row>
    <row r="55" ht="21" customHeight="1">
      <c r="G55" s="5" t="n"/>
      <c r="H55" s="5" t="n"/>
      <c r="I55" s="5" t="n"/>
    </row>
    <row r="56" ht="21" customHeight="1">
      <c r="G56" s="5" t="n"/>
      <c r="H56" s="5" t="n"/>
      <c r="I56" s="5" t="n"/>
    </row>
    <row r="57" ht="21" customHeight="1">
      <c r="G57" s="5" t="n"/>
      <c r="H57" s="5" t="n"/>
      <c r="I57" s="5" t="n"/>
    </row>
    <row r="58" ht="21" customHeight="1">
      <c r="G58" s="5" t="n"/>
      <c r="H58" s="5" t="n"/>
      <c r="I58" s="5" t="n"/>
    </row>
    <row r="59" ht="21" customHeight="1">
      <c r="G59" s="5" t="n"/>
      <c r="H59" s="5" t="n"/>
      <c r="I59" s="5" t="n"/>
    </row>
    <row r="60" ht="21" customHeight="1">
      <c r="G60" s="5" t="n"/>
      <c r="H60" s="5" t="n"/>
      <c r="I60" s="5" t="n"/>
    </row>
    <row r="61" ht="21" customHeight="1">
      <c r="G61" s="5" t="n"/>
      <c r="H61" s="5" t="n"/>
      <c r="I61" s="5" t="n"/>
    </row>
    <row r="62" ht="21" customHeight="1">
      <c r="G62" s="5" t="n"/>
      <c r="H62" s="5" t="n"/>
      <c r="I62" s="5" t="n"/>
    </row>
    <row r="63" ht="21" customHeight="1">
      <c r="G63" s="5" t="n"/>
      <c r="H63" s="5" t="n"/>
      <c r="I63" s="5" t="n"/>
    </row>
    <row r="64" ht="21" customHeight="1">
      <c r="G64" s="5" t="n"/>
      <c r="H64" s="5" t="n"/>
      <c r="I64" s="5" t="n"/>
    </row>
    <row r="65" ht="21" customHeight="1">
      <c r="G65" s="5" t="n"/>
      <c r="H65" s="5" t="n"/>
      <c r="I65" s="5" t="n"/>
    </row>
    <row r="66" ht="21" customHeight="1">
      <c r="G66" s="5" t="n"/>
      <c r="H66" s="5" t="n"/>
      <c r="I66" s="5" t="n"/>
    </row>
    <row r="67" ht="21" customHeight="1">
      <c r="G67" s="5" t="n"/>
      <c r="H67" s="5" t="n"/>
      <c r="I67" s="5" t="n"/>
    </row>
    <row r="68" ht="21" customHeight="1">
      <c r="G68" s="5" t="n"/>
      <c r="H68" s="5" t="n"/>
      <c r="I68" s="5" t="n"/>
    </row>
    <row r="69" ht="21" customHeight="1">
      <c r="G69" s="5" t="n"/>
      <c r="H69" s="5" t="n"/>
      <c r="I69" s="5" t="n"/>
    </row>
    <row r="70" ht="21" customHeight="1">
      <c r="G70" s="5" t="n"/>
      <c r="H70" s="5" t="n"/>
      <c r="I70" s="5" t="n"/>
    </row>
    <row r="71" ht="21" customHeight="1">
      <c r="G71" s="5" t="n"/>
      <c r="H71" s="5" t="n"/>
      <c r="I71" s="5" t="n"/>
    </row>
    <row r="72" ht="21" customHeight="1">
      <c r="G72" s="5" t="n"/>
      <c r="H72" s="5" t="n"/>
      <c r="I72" s="5" t="n"/>
    </row>
    <row r="73" ht="21" customHeight="1">
      <c r="G73" s="5" t="n"/>
      <c r="H73" s="5" t="n"/>
      <c r="I73" s="5" t="n"/>
    </row>
    <row r="74" ht="21" customHeight="1">
      <c r="G74" s="5" t="n"/>
      <c r="H74" s="5" t="n"/>
      <c r="I74" s="5" t="n"/>
    </row>
    <row r="75" ht="21" customHeight="1">
      <c r="G75" s="5" t="n"/>
      <c r="H75" s="5" t="n"/>
      <c r="I75" s="5" t="n"/>
    </row>
    <row r="76" ht="21" customHeight="1">
      <c r="G76" s="5" t="n"/>
      <c r="H76" s="5" t="n"/>
      <c r="I76" s="5" t="n"/>
    </row>
    <row r="77" ht="21" customHeight="1">
      <c r="G77" s="5" t="n"/>
      <c r="H77" s="5" t="n"/>
      <c r="I77" s="5" t="n"/>
    </row>
    <row r="78" ht="21" customHeight="1">
      <c r="G78" s="5" t="n"/>
      <c r="H78" s="5" t="n"/>
      <c r="I78" s="5" t="n"/>
    </row>
    <row r="79" ht="21" customHeight="1">
      <c r="G79" s="5" t="n"/>
      <c r="H79" s="5" t="n"/>
      <c r="I79" s="5" t="n"/>
    </row>
    <row r="80" ht="21" customHeight="1">
      <c r="G80" s="5" t="n"/>
      <c r="H80" s="5" t="n"/>
      <c r="I80" s="5" t="n"/>
    </row>
    <row r="81" ht="21" customHeight="1">
      <c r="G81" s="5" t="n"/>
      <c r="H81" s="5" t="n"/>
      <c r="I81" s="5" t="n"/>
    </row>
    <row r="82" ht="21" customHeight="1">
      <c r="G82" s="5" t="n"/>
      <c r="H82" s="5" t="n"/>
      <c r="I82" s="5" t="n"/>
    </row>
    <row r="83" ht="21" customHeight="1">
      <c r="G83" s="5" t="n"/>
      <c r="H83" s="5" t="n"/>
      <c r="I83" s="5" t="n"/>
    </row>
    <row r="84" ht="21" customHeight="1">
      <c r="G84" s="5" t="n"/>
      <c r="H84" s="5" t="n"/>
      <c r="I84" s="5" t="n"/>
    </row>
    <row r="85" ht="21" customHeight="1">
      <c r="G85" s="5" t="n"/>
      <c r="H85" s="5" t="n"/>
      <c r="I85" s="5" t="n"/>
    </row>
    <row r="86" ht="21" customHeight="1">
      <c r="G86" s="5" t="n"/>
      <c r="H86" s="5" t="n"/>
      <c r="I86" s="5" t="n"/>
    </row>
    <row r="87" ht="21" customHeight="1">
      <c r="G87" s="5" t="n"/>
      <c r="H87" s="5" t="n"/>
      <c r="I87" s="5" t="n"/>
    </row>
    <row r="88" ht="21" customHeight="1">
      <c r="G88" s="5" t="n"/>
      <c r="H88" s="5" t="n"/>
      <c r="I88" s="5" t="n"/>
    </row>
    <row r="89" ht="21" customHeight="1">
      <c r="G89" s="5" t="n"/>
      <c r="H89" s="5" t="n"/>
      <c r="I89" s="5" t="n"/>
    </row>
    <row r="90" ht="21" customHeight="1">
      <c r="G90" s="5" t="n"/>
      <c r="H90" s="5" t="n"/>
      <c r="I90" s="5" t="n"/>
    </row>
    <row r="91" ht="21" customHeight="1">
      <c r="G91" s="5" t="n"/>
      <c r="H91" s="5" t="n"/>
      <c r="I91" s="5" t="n"/>
    </row>
    <row r="92" ht="21" customHeight="1">
      <c r="G92" s="5" t="n"/>
      <c r="H92" s="5" t="n"/>
      <c r="I92" s="5" t="n"/>
    </row>
    <row r="93" ht="21" customHeight="1">
      <c r="G93" s="5" t="n"/>
      <c r="H93" s="5" t="n"/>
      <c r="I93" s="5" t="n"/>
    </row>
    <row r="94" ht="21" customHeight="1">
      <c r="G94" s="5" t="n"/>
      <c r="H94" s="5" t="n"/>
      <c r="I94" s="5" t="n"/>
    </row>
    <row r="95" ht="21" customHeight="1">
      <c r="G95" s="5" t="n"/>
      <c r="H95" s="5" t="n"/>
      <c r="I95" s="5" t="n"/>
    </row>
    <row r="96" ht="21" customHeight="1">
      <c r="G96" s="5" t="n"/>
      <c r="H96" s="5" t="n"/>
      <c r="I96" s="5" t="n"/>
    </row>
    <row r="97" ht="21" customHeight="1">
      <c r="G97" s="5" t="n"/>
      <c r="H97" s="5" t="n"/>
      <c r="I97" s="5" t="n"/>
    </row>
    <row r="98" ht="21" customHeight="1">
      <c r="G98" s="5" t="n"/>
      <c r="H98" s="5" t="n"/>
      <c r="I98" s="5" t="n"/>
    </row>
    <row r="99" ht="21" customHeight="1">
      <c r="G99" s="5" t="n"/>
      <c r="H99" s="5" t="n"/>
      <c r="I99" s="5" t="n"/>
    </row>
    <row r="100" ht="21" customHeight="1">
      <c r="G100" s="5" t="n"/>
      <c r="H100" s="5" t="n"/>
      <c r="I100" s="5" t="n"/>
    </row>
    <row r="101" ht="21" customHeight="1">
      <c r="G101" s="5" t="n"/>
      <c r="H101" s="5" t="n"/>
      <c r="I101" s="5" t="n"/>
    </row>
    <row r="102" ht="21" customHeight="1">
      <c r="G102" s="5" t="n"/>
      <c r="H102" s="5" t="n"/>
      <c r="I102" s="5" t="n"/>
    </row>
    <row r="103" ht="21" customHeight="1">
      <c r="G103" s="5" t="n"/>
      <c r="H103" s="5" t="n"/>
      <c r="I103" s="5" t="n"/>
    </row>
  </sheetData>
  <autoFilter ref="G3:I103"/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2026-09-11T01:54:56Z</dcterms:created>
  <dcterms:modified xmlns:dcterms="http://purl.org/dc/terms/" xmlns:xsi="http://www.w3.org/2001/XMLSchema-instance" xsi:type="dcterms:W3CDTF">2026-09-11T01:54:56+00:00Z</dcterms:modified>
</cp:coreProperties>
</file>