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plaint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'Complaint Log'!$A$4:$U$124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"/>
    <numFmt numFmtId="166" formatCode="0.0"/>
    <numFmt numFmtId="167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FFFFFFFF"/>
      <sz val="16"/>
    </font>
    <font>
      <name val="Calibri"/>
      <b val="1"/>
      <color rgb="FF24343B"/>
      <sz val="10"/>
    </font>
    <font>
      <name val="Calibri"/>
      <color rgb="FF24343B"/>
      <sz val="10"/>
    </font>
    <font>
      <name val="Calibri"/>
      <b val="1"/>
      <color rgb="FFFFFFFF"/>
      <sz val="11"/>
    </font>
    <font>
      <name val="Calibri"/>
      <b val="1"/>
      <color rgb="FF24343B"/>
      <sz val="13"/>
    </font>
    <font>
      <name val="Calibri"/>
      <b val="1"/>
      <color rgb="FFFFFFFF"/>
      <sz val="10"/>
    </font>
    <font>
      <name val="Calibri"/>
      <i val="1"/>
      <color rgb="FF596B73"/>
      <sz val="9"/>
    </font>
  </fonts>
  <fills count="8">
    <fill>
      <patternFill/>
    </fill>
    <fill>
      <patternFill patternType="gray125"/>
    </fill>
    <fill>
      <patternFill patternType="solid">
        <fgColor rgb="FF183B4E"/>
      </patternFill>
    </fill>
    <fill>
      <patternFill patternType="solid">
        <fgColor rgb="FFD56A4A"/>
      </patternFill>
    </fill>
    <fill>
      <patternFill patternType="solid">
        <fgColor rgb="FFFFFFFF"/>
      </patternFill>
    </fill>
    <fill>
      <patternFill patternType="solid">
        <fgColor rgb="FF2F7A68"/>
      </patternFill>
    </fill>
    <fill>
      <patternFill patternType="solid">
        <fgColor rgb="FFF5F8F6"/>
      </patternFill>
    </fill>
    <fill>
      <patternFill patternType="solid">
        <fgColor rgb="FFFFF1C9"/>
      </patternFill>
    </fill>
  </fills>
  <borders count="6">
    <border>
      <left/>
      <right/>
      <top/>
      <bottom/>
      <diagonal/>
    </border>
    <border>
      <left style="thin">
        <color rgb="FFC9D7D2"/>
      </left>
      <right style="thin">
        <color rgb="FFC9D7D2"/>
      </right>
      <top style="thin">
        <color rgb="FFC9D7D2"/>
      </top>
      <bottom style="thin">
        <color rgb="FFC9D7D2"/>
      </bottom>
    </border>
    <border>
      <left/>
      <right/>
      <top style="thin">
        <color rgb="FFC9D7D2"/>
      </top>
      <bottom/>
      <diagonal/>
    </border>
    <border>
      <left/>
      <right style="thin">
        <color rgb="FFC9D7D2"/>
      </right>
      <top style="thin">
        <color rgb="FFC9D7D2"/>
      </top>
      <bottom/>
      <diagonal/>
    </border>
    <border>
      <left/>
      <right/>
      <top style="thin">
        <color rgb="FFC9D7D2"/>
      </top>
      <bottom style="thin">
        <color rgb="FFC9D7D2"/>
      </bottom>
      <diagonal/>
    </border>
    <border>
      <left/>
      <right style="thin">
        <color rgb="FFC9D7D2"/>
      </right>
      <top style="thin">
        <color rgb="FFC9D7D2"/>
      </top>
      <bottom style="thin">
        <color rgb="FFC9D7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0" fontId="2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top"/>
    </xf>
    <xf numFmtId="1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vertical="top"/>
    </xf>
    <xf numFmtId="1" fontId="3" fillId="4" borderId="1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3" fillId="7" borderId="1" applyAlignment="1" pivotButton="0" quotePrefix="0" xfId="0">
      <alignment vertical="top"/>
    </xf>
    <xf numFmtId="0" fontId="3" fillId="7" borderId="1" applyAlignment="1" pivotButton="0" quotePrefix="0" xfId="0">
      <alignment vertical="top" wrapText="1"/>
    </xf>
    <xf numFmtId="0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167" fontId="3" fillId="7" borderId="1" applyAlignment="1" pivotButton="0" quotePrefix="0" xfId="0">
      <alignment vertical="top"/>
    </xf>
    <xf numFmtId="0" fontId="3" fillId="6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center" wrapText="1"/>
    </xf>
    <xf numFmtId="1" fontId="3" fillId="7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FFFFFFFF"/>
        <sz val="11"/>
      </font>
      <fill>
        <patternFill patternType="solid">
          <fgColor rgb="FFB84A3A"/>
        </patternFill>
      </fill>
    </dxf>
    <dxf>
      <font>
        <name val="Calibri"/>
        <b val="1"/>
        <color rgb="FFFFFFFF"/>
        <sz val="11"/>
      </font>
      <fill>
        <patternFill patternType="solid">
          <fgColor rgb="FF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Complaints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'Summary'!B12</f>
            </strRef>
          </tx>
          <spPr>
            <a:solidFill xmlns:a="http://schemas.openxmlformats.org/drawingml/2006/main">
              <a:srgbClr val="183B4E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'Summary'!$A$13:$A$19</f>
            </numRef>
          </cat>
          <val>
            <numRef>
              <f>'Summary'!$B$13:$B$19</f>
            </numRef>
          </val>
        </ser>
        <gapWidth val="45"/>
        <axId val="10"/>
        <axId val="100"/>
      </barChart>
      <catAx>
        <axId val="10"/>
        <scaling>
          <orientation val="minMax"/>
          <min val="0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5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ComplaintLogTable" displayName="ComplaintLogTable" ref="A4:U124" headerRowCount="1">
  <autoFilter ref="A4:U124"/>
  <tableColumns count="21">
    <tableColumn id="1" name="Complaint ID"/>
    <tableColumn id="2" name="Property"/>
    <tableColumn id="3" name="Unit"/>
    <tableColumn id="4" name="Tenancy Contact"/>
    <tableColumn id="5" name="Received Date"/>
    <tableColumn id="6" name="Category"/>
    <tableColumn id="7" name="Priority"/>
    <tableColumn id="8" name="Complaint Details"/>
    <tableColumn id="9" name="Response Date"/>
    <tableColumn id="10" name="Response Notes"/>
    <tableColumn id="11" name="Assigned Owner"/>
    <tableColumn id="12" name="Corrective Action"/>
    <tableColumn id="13" name="Vendor"/>
    <tableColumn id="14" name="Target Date"/>
    <tableColumn id="15" name="Closed Date"/>
    <tableColumn id="16" name="Direct Cost"/>
    <tableColumn id="17" name="Responsibility"/>
    <tableColumn id="18" name="Status"/>
    <tableColumn id="19" name="Response Days"/>
    <tableColumn id="20" name="Age / Resolution Days"/>
    <tableColumn id="21" name="Human Check"/>
  </tableColumns>
</table>
</file>

<file path=xl/tables/table2.xml><?xml version="1.0" encoding="utf-8"?>
<table xmlns="http://schemas.openxmlformats.org/spreadsheetml/2006/main" id="2" name="ReviewLimitsTable" displayName="ReviewLimitsTable" ref="A4:C9" headerRowCount="1">
  <autoFilter ref="A4:C9"/>
  <tableColumns count="3">
    <tableColumn id="1" name="Limit"/>
    <tableColumn id="2" name="Value"/>
    <tableColumn id="3" name="Use"/>
  </tableColumns>
</table>
</file>

<file path=xl/tables/table3.xml><?xml version="1.0" encoding="utf-8"?>
<table xmlns="http://schemas.openxmlformats.org/spreadsheetml/2006/main" id="3" name="StatusChoicesTable" displayName="StatusChoicesTable" ref="D4:D11" headerRowCount="1">
  <autoFilter ref="D4:D11"/>
  <tableColumns count="1">
    <tableColumn id="4" name="Status"/>
  </tableColumns>
</table>
</file>

<file path=xl/tables/table4.xml><?xml version="1.0" encoding="utf-8"?>
<table xmlns="http://schemas.openxmlformats.org/spreadsheetml/2006/main" id="4" name="PriorityChoicesTable" displayName="PriorityChoicesTable" ref="F4:F8" headerRowCount="1">
  <autoFilter ref="F4:F8"/>
  <tableColumns count="1">
    <tableColumn id="6" name="Priority"/>
  </tableColumns>
</table>
</file>

<file path=xl/tables/table5.xml><?xml version="1.0" encoding="utf-8"?>
<table xmlns="http://schemas.openxmlformats.org/spreadsheetml/2006/main" id="5" name="CategoryChoicesTable" displayName="CategoryChoicesTable" ref="H4:H11" headerRowCount="1">
  <autoFilter ref="H4:H11"/>
  <tableColumns count="1">
    <tableColumn id="8" name="Category"/>
  </tableColumns>
</table>
</file>

<file path=xl/tables/table6.xml><?xml version="1.0" encoding="utf-8"?>
<table xmlns="http://schemas.openxmlformats.org/spreadsheetml/2006/main" id="6" name="ResponsibilityChoicesTable" displayName="ResponsibilityChoicesTable" ref="J4:J10" headerRowCount="1">
  <autoFilter ref="J4:J10"/>
  <tableColumns count="1">
    <tableColumn id="10" name="Responsibility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Relationship Type="http://schemas.openxmlformats.org/officeDocument/2006/relationships/table" Target="/xl/tables/table4.xml" Id="rId3"/><Relationship Type="http://schemas.openxmlformats.org/officeDocument/2006/relationships/table" Target="/xl/tables/table5.xml" Id="rId4"/><Relationship Type="http://schemas.openxmlformats.org/officeDocument/2006/relationships/table" Target="/xl/tables/table6.xml" Id="rId5"/></Relationships>
</file>

<file path=xl/worksheets/sheet1.xml><?xml version="1.0" encoding="utf-8"?>
<worksheet xmlns="http://schemas.openxmlformats.org/spreadsheetml/2006/main">
  <sheetPr>
    <tabColor rgb="FF183B4E"/>
    <outlinePr summaryBelow="1" summaryRight="1"/>
    <pageSetUpPr/>
  </sheetPr>
  <dimension ref="A1:H1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0" customWidth="1" min="3" max="3"/>
    <col width="14" customWidth="1" min="4" max="4"/>
    <col width="20" customWidth="1" min="5" max="5"/>
    <col width="14" customWidth="1" min="6" max="6"/>
    <col width="20" customWidth="1" min="7" max="7"/>
    <col width="15" customWidth="1" min="8" max="8"/>
  </cols>
  <sheetData>
    <row r="1" ht="27" customHeight="1">
      <c r="A1" s="1" t="inlineStr">
        <is>
          <t>Tenant Complaint Resolution Log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>
      <c r="A3" s="2" t="inlineStr">
        <is>
          <t>As of</t>
        </is>
      </c>
      <c r="B3" s="3">
        <f>TODAY()</f>
        <v/>
      </c>
    </row>
    <row r="4"/>
    <row r="5" ht="31" customHeight="1">
      <c r="A5" s="4" t="inlineStr">
        <is>
          <t>Total complaints</t>
        </is>
      </c>
      <c r="B5" s="5">
        <f>COUNTIF('Complaint Log'!$A$5:$A$124,"&lt;&gt;")</f>
        <v/>
      </c>
      <c r="C5" s="4" t="inlineStr">
        <is>
          <t>Open complaints</t>
        </is>
      </c>
      <c r="D5" s="5">
        <f>COUNTIF('Complaint Log'!$R$5:$R$124,"New")+COUNTIF('Complaint Log'!$R$5:$R$124,"Acknowledged")+COUNTIF('Complaint Log'!$R$5:$R$124,"Investigating")+COUNTIF('Complaint Log'!$R$5:$R$124,"Action Scheduled")+COUNTIF('Complaint Log'!$R$5:$R$124,"Monitoring")</f>
        <v/>
      </c>
      <c r="E5" s="4" t="inlineStr">
        <is>
          <t>Closed complaints</t>
        </is>
      </c>
      <c r="F5" s="6">
        <f>COUNTIF('Complaint Log'!$R$5:$R$124,"Closed")</f>
        <v/>
      </c>
      <c r="G5" s="4" t="inlineStr">
        <is>
          <t>Needs human check</t>
        </is>
      </c>
      <c r="H5" s="5">
        <f>COUNTIF('Complaint Log'!$U$5:$U$124,"?*")</f>
        <v/>
      </c>
    </row>
    <row r="6"/>
    <row r="7" ht="31" customHeight="1">
      <c r="A7" s="4" t="inlineStr">
        <is>
          <t>Resolution rate</t>
        </is>
      </c>
      <c r="B7" s="7">
        <f>IFERROR(COUNTIF('Complaint Log'!$R$5:$R$124,"Closed")/COUNTIF('Complaint Log'!$A$5:$A$124,"&lt;&gt;"),"")</f>
        <v/>
      </c>
      <c r="C7" s="4" t="inlineStr">
        <is>
          <t>Avg response days</t>
        </is>
      </c>
      <c r="D7" s="8">
        <f>IFERROR(AVERAGE('Complaint Log'!$S$5:$S$124),"")</f>
        <v/>
      </c>
      <c r="E7" s="4" t="inlineStr">
        <is>
          <t>Avg closed days</t>
        </is>
      </c>
      <c r="F7" s="8">
        <f>IFERROR(AVERAGEIF('Complaint Log'!$R$5:$R$124,"Closed",'Complaint Log'!$T$5:$T$124),"")</f>
        <v/>
      </c>
      <c r="G7" s="4" t="inlineStr">
        <is>
          <t>Direct cost</t>
        </is>
      </c>
      <c r="H7" s="9">
        <f>IF(COUNTIF('Complaint Log'!$A$5:$A$124,"&lt;&gt;")=0,"",SUMIF('Complaint Log'!$A$5:$A$124,"&lt;&gt;",'Complaint Log'!$P$5:$P$124))</f>
        <v/>
      </c>
    </row>
    <row r="8"/>
    <row r="9" ht="31" customHeight="1">
      <c r="A9" s="4" t="inlineStr">
        <is>
          <t>Past target</t>
        </is>
      </c>
      <c r="B9" s="5">
        <f>COUNTIF('Complaint Log'!$U$5:$U$124,"Past target")</f>
        <v/>
      </c>
      <c r="C9" s="4" t="inlineStr">
        <is>
          <t>Response-date checks</t>
        </is>
      </c>
      <c r="D9" s="5">
        <f>COUNTIF('Complaint Log'!$U$5:$U$124,"Response date check")</f>
        <v/>
      </c>
      <c r="E9" s="4" t="inlineStr">
        <is>
          <t>Cost-review checks</t>
        </is>
      </c>
      <c r="F9" s="5">
        <f>COUNTIF('Complaint Log'!$U$5:$U$124,"Cost review")</f>
        <v/>
      </c>
      <c r="G9" s="4" t="inlineStr">
        <is>
          <t>Withdrawn</t>
        </is>
      </c>
      <c r="H9" s="5">
        <f>COUNTIF('Complaint Log'!$R$5:$R$124,"Withdrawn")</f>
        <v/>
      </c>
    </row>
    <row r="10"/>
    <row r="11">
      <c r="A11" s="10" t="inlineStr">
        <is>
          <t>Status indicator</t>
        </is>
      </c>
    </row>
    <row r="12">
      <c r="A12" s="11" t="inlineStr">
        <is>
          <t>Status</t>
        </is>
      </c>
      <c r="B12" s="11" t="inlineStr">
        <is>
          <t>Count</t>
        </is>
      </c>
    </row>
    <row r="13">
      <c r="A13" s="12" t="inlineStr">
        <is>
          <t>New</t>
        </is>
      </c>
      <c r="B13" s="13">
        <f>COUNTIF('Complaint Log'!$R$5:$R$124,A13)</f>
        <v/>
      </c>
    </row>
    <row r="14">
      <c r="A14" s="14" t="inlineStr">
        <is>
          <t>Acknowledged</t>
        </is>
      </c>
      <c r="B14" s="15">
        <f>COUNTIF('Complaint Log'!$R$5:$R$124,A14)</f>
        <v/>
      </c>
    </row>
    <row r="15">
      <c r="A15" s="12" t="inlineStr">
        <is>
          <t>Investigating</t>
        </is>
      </c>
      <c r="B15" s="13">
        <f>COUNTIF('Complaint Log'!$R$5:$R$124,A15)</f>
        <v/>
      </c>
    </row>
    <row r="16">
      <c r="A16" s="14" t="inlineStr">
        <is>
          <t>Action Scheduled</t>
        </is>
      </c>
      <c r="B16" s="15">
        <f>COUNTIF('Complaint Log'!$R$5:$R$124,A16)</f>
        <v/>
      </c>
    </row>
    <row r="17">
      <c r="A17" s="12" t="inlineStr">
        <is>
          <t>Monitoring</t>
        </is>
      </c>
      <c r="B17" s="13">
        <f>COUNTIF('Complaint Log'!$R$5:$R$124,A17)</f>
        <v/>
      </c>
    </row>
    <row r="18">
      <c r="A18" s="14" t="inlineStr">
        <is>
          <t>Closed</t>
        </is>
      </c>
      <c r="B18" s="15">
        <f>COUNTIF('Complaint Log'!$R$5:$R$124,A18)</f>
        <v/>
      </c>
    </row>
    <row r="19">
      <c r="A19" s="12" t="inlineStr">
        <is>
          <t>Withdrawn</t>
        </is>
      </c>
      <c r="B19" s="13">
        <f>COUNTIF('Complaint Log'!$R$5:$R$124,A19)</f>
        <v/>
      </c>
    </row>
  </sheetData>
  <mergeCells count="1">
    <mergeCell ref="A1:H1"/>
  </mergeCells>
  <conditionalFormatting sqref="H5">
    <cfRule type="expression" priority="1" dxfId="0">
      <formula>$H$5&gt;0</formula>
    </cfRule>
  </conditionalFormatting>
  <conditionalFormatting sqref="B9">
    <cfRule type="expression" priority="2" dxfId="0">
      <formula>$B$9&gt;0</formula>
    </cfRule>
  </conditionalFormatting>
  <conditionalFormatting sqref="D9">
    <cfRule type="expression" priority="3" dxfId="0">
      <formula>$D$9&gt;0</formula>
    </cfRule>
  </conditionalFormatting>
  <conditionalFormatting sqref="F9">
    <cfRule type="expression" priority="4" dxfId="0">
      <formula>$F$9&gt;0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D56A4A"/>
    <outlinePr summaryBelow="1" summaryRight="1"/>
    <pageSetUpPr/>
  </sheetPr>
  <dimension ref="A1:U12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7" customWidth="1" min="2" max="2"/>
    <col width="14" customWidth="1" min="3" max="3"/>
    <col width="31" customWidth="1" min="4" max="4"/>
    <col width="14" customWidth="1" min="5" max="5"/>
    <col width="18" customWidth="1" min="6" max="6"/>
    <col width="12" customWidth="1" min="7" max="7"/>
    <col width="38" customWidth="1" min="8" max="8"/>
    <col width="14" customWidth="1" min="9" max="9"/>
    <col width="36" customWidth="1" min="10" max="10"/>
    <col width="28" customWidth="1" min="11" max="11"/>
    <col width="40" customWidth="1" min="12" max="12"/>
    <col width="32" customWidth="1" min="13" max="13"/>
    <col width="14" customWidth="1" min="14" max="14"/>
    <col width="14" customWidth="1" min="15" max="15"/>
    <col width="14" customWidth="1" min="16" max="16"/>
    <col width="22" customWidth="1" min="17" max="17"/>
    <col width="18" customWidth="1" min="18" max="18"/>
    <col width="14" customWidth="1" min="19" max="19"/>
    <col width="18" customWidth="1" min="20" max="20"/>
    <col width="24" customWidth="1" min="21" max="21"/>
  </cols>
  <sheetData>
    <row r="1" ht="27" customHeight="1">
      <c r="A1" s="1" t="inlineStr">
        <is>
          <t>Tenant Complaint Resolution Log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7" t="n"/>
      <c r="O1" s="27" t="n"/>
      <c r="P1" s="27" t="n"/>
      <c r="Q1" s="27" t="n"/>
      <c r="R1" s="27" t="n"/>
      <c r="S1" s="27" t="n"/>
      <c r="T1" s="27" t="n"/>
      <c r="U1" s="28" t="n"/>
    </row>
    <row r="2" ht="30" customHeight="1">
      <c r="A2" s="16" t="inlineStr">
        <is>
          <t>All sample records, people, properties, units, vendors, and costs are fictional. Replace yellow cells with working information; alerts request human review only.</t>
        </is>
      </c>
    </row>
    <row r="3"/>
    <row r="4">
      <c r="A4" s="11" t="inlineStr">
        <is>
          <t>Complaint ID</t>
        </is>
      </c>
      <c r="B4" s="11" t="inlineStr">
        <is>
          <t>Property</t>
        </is>
      </c>
      <c r="C4" s="11" t="inlineStr">
        <is>
          <t>Unit</t>
        </is>
      </c>
      <c r="D4" s="11" t="inlineStr">
        <is>
          <t>Tenancy Contact</t>
        </is>
      </c>
      <c r="E4" s="11" t="inlineStr">
        <is>
          <t>Received Date</t>
        </is>
      </c>
      <c r="F4" s="11" t="inlineStr">
        <is>
          <t>Category</t>
        </is>
      </c>
      <c r="G4" s="11" t="inlineStr">
        <is>
          <t>Priority</t>
        </is>
      </c>
      <c r="H4" s="11" t="inlineStr">
        <is>
          <t>Complaint Details</t>
        </is>
      </c>
      <c r="I4" s="11" t="inlineStr">
        <is>
          <t>Response Date</t>
        </is>
      </c>
      <c r="J4" s="11" t="inlineStr">
        <is>
          <t>Response Notes</t>
        </is>
      </c>
      <c r="K4" s="11" t="inlineStr">
        <is>
          <t>Assigned Owner</t>
        </is>
      </c>
      <c r="L4" s="11" t="inlineStr">
        <is>
          <t>Corrective Action</t>
        </is>
      </c>
      <c r="M4" s="11" t="inlineStr">
        <is>
          <t>Vendor</t>
        </is>
      </c>
      <c r="N4" s="11" t="inlineStr">
        <is>
          <t>Target Date</t>
        </is>
      </c>
      <c r="O4" s="11" t="inlineStr">
        <is>
          <t>Closed Date</t>
        </is>
      </c>
      <c r="P4" s="11" t="inlineStr">
        <is>
          <t>Direct Cost</t>
        </is>
      </c>
      <c r="Q4" s="11" t="inlineStr">
        <is>
          <t>Responsibility</t>
        </is>
      </c>
      <c r="R4" s="11" t="inlineStr">
        <is>
          <t>Status</t>
        </is>
      </c>
      <c r="S4" s="11" t="inlineStr">
        <is>
          <t>Response Days</t>
        </is>
      </c>
      <c r="T4" s="11" t="inlineStr">
        <is>
          <t>Age / Resolution Days</t>
        </is>
      </c>
      <c r="U4" s="11" t="inlineStr">
        <is>
          <t>Human Check</t>
        </is>
      </c>
    </row>
    <row r="5" ht="42" customHeight="1">
      <c r="A5" s="17" t="inlineStr">
        <is>
          <t>FIC-CMP-001</t>
        </is>
      </c>
      <c r="B5" s="18" t="inlineStr">
        <is>
          <t>Fictional Juniper Court</t>
        </is>
      </c>
      <c r="C5" s="19" t="inlineStr">
        <is>
          <t>FIC-JC-101</t>
        </is>
      </c>
      <c r="D5" s="18" t="inlineStr">
        <is>
          <t>Fictional Resident Avery Quill</t>
        </is>
      </c>
      <c r="E5" s="20" t="n">
        <v>46250</v>
      </c>
      <c r="F5" s="19" t="inlineStr">
        <is>
          <t>Maintenance</t>
        </is>
      </c>
      <c r="G5" s="19" t="inlineStr">
        <is>
          <t>Normal</t>
        </is>
      </c>
      <c r="H5" s="18" t="inlineStr">
        <is>
          <t>Water was visible under the kitchen sink.</t>
        </is>
      </c>
      <c r="I5" s="20" t="n">
        <v>46251</v>
      </c>
      <c r="J5" s="18" t="inlineStr">
        <is>
          <t>Acknowledged the concern and arranged a site visit.</t>
        </is>
      </c>
      <c r="K5" s="18" t="inlineStr">
        <is>
          <t>Fictional Staff Morgan Vale</t>
        </is>
      </c>
      <c r="L5" s="18" t="inlineStr">
        <is>
          <t>Replaced a loose coupling and dried the cabinet.</t>
        </is>
      </c>
      <c r="M5" s="18" t="inlineStr">
        <is>
          <t>Fictional Blue Acorn Repairs</t>
        </is>
      </c>
      <c r="N5" s="20" t="n">
        <v>46254</v>
      </c>
      <c r="O5" s="20" t="n">
        <v>46255</v>
      </c>
      <c r="P5" s="21" t="n">
        <v>185</v>
      </c>
      <c r="Q5" s="18" t="inlineStr">
        <is>
          <t>Property Management</t>
        </is>
      </c>
      <c r="R5" s="19" t="inlineStr">
        <is>
          <t>Closed</t>
        </is>
      </c>
      <c r="S5" s="13">
        <f>IF($A5="","",IF(OR(NOT(ISNUMBER($E5)),NOT(ISNUMBER($I5))),"",IFERROR($I5-$E5,"")))</f>
        <v/>
      </c>
      <c r="T5" s="13">
        <f>IF($A5="","",IF(NOT(ISNUMBER($E5)),"",IF(ISNUMBER($O5),IFERROR($O5-$E5,""),IF(OR($R5="Closed",$R5="Withdrawn"),"",IFERROR(TODAY()-$E5,"")))))</f>
        <v/>
      </c>
      <c r="U5" s="22">
        <f>IF($A5="","",IF(OR($B5="",$C5="",$D5="",$E5="",$H5="",$K5="",$R5=""),"Review missing core fields",IF(NOT(ISNUMBER($E5)),"Check received date",IF(AND($I5&lt;&gt;"",NOT(ISNUMBER($I5))),"Check response date",IF(AND($N5&lt;&gt;"",NOT(ISNUMBER($N5))),"Check target date",IF(AND($O5&lt;&gt;"",NOT(ISNUMBER($O5))),"Check closed date",IF(AND(ISNUMBER($I5),$I5&lt;$E5),"Check date order",IF(AND(ISNUMBER($O5),$O5&lt;$E5),"Check date order",IF(AND($R5="Closed",OR($O5="",NOT(ISNUMBER($O5)),$L5="")),"Check closure fields",IF(AND(ISNUMBER($O5),$R5&lt;&gt;"Closed"),"Check status / close date",IF(AND($R5&lt;&gt;"Closed",$R5&lt;&gt;"Withdrawn",ISNUMBER($N5),$N5&lt;TODAY()),"Past target",IF(AND($I5="",IFERROR(TODAY()-$E5,0)&gt;Assumptions!$B$5),"Response date check",IF(AND($R5&lt;&gt;"Closed",$R5&lt;&gt;"Withdrawn",$N5="",IFERROR(TODAY()-$E5,0)&gt;Assumptions!$B$6),"Aging check",IF(AND(ISNUMBER($P5),$P5&gt;Assumptions!$B$7),"Cost review",""))))))))))))))</f>
        <v/>
      </c>
    </row>
    <row r="6" ht="42" customHeight="1">
      <c r="A6" s="17" t="inlineStr">
        <is>
          <t>FIC-CMP-002</t>
        </is>
      </c>
      <c r="B6" s="18" t="inlineStr">
        <is>
          <t>Fictional Harbor Lantern Homes</t>
        </is>
      </c>
      <c r="C6" s="19" t="inlineStr">
        <is>
          <t>FIC-HL-204</t>
        </is>
      </c>
      <c r="D6" s="18" t="inlineStr">
        <is>
          <t>Fictional Resident Rowan Poppy</t>
        </is>
      </c>
      <c r="E6" s="20" t="n">
        <v>46271</v>
      </c>
      <c r="F6" s="19" t="inlineStr">
        <is>
          <t>Noise</t>
        </is>
      </c>
      <c r="G6" s="19" t="inlineStr">
        <is>
          <t>Normal</t>
        </is>
      </c>
      <c r="H6" s="18" t="inlineStr">
        <is>
          <t>Late-evening music was reported from a nearby unit.</t>
        </is>
      </c>
      <c r="I6" s="20" t="n">
        <v>46272</v>
      </c>
      <c r="J6" s="18" t="inlineStr">
        <is>
          <t>Acknowledged the report and requested written dates and times.</t>
        </is>
      </c>
      <c r="K6" s="18" t="inlineStr">
        <is>
          <t>Fictional Staff Ellis Fern</t>
        </is>
      </c>
      <c r="L6" s="18" t="inlineStr"/>
      <c r="M6" s="18" t="inlineStr"/>
      <c r="N6" s="20" t="n">
        <v>46277</v>
      </c>
      <c r="O6" s="20" t="inlineStr"/>
      <c r="P6" s="21" t="inlineStr"/>
      <c r="Q6" s="18" t="inlineStr">
        <is>
          <t>Resident Review</t>
        </is>
      </c>
      <c r="R6" s="19" t="inlineStr">
        <is>
          <t>Investigating</t>
        </is>
      </c>
      <c r="S6" s="15">
        <f>IF($A6="","",IF(OR(NOT(ISNUMBER($E6)),NOT(ISNUMBER($I6))),"",IFERROR($I6-$E6,"")))</f>
        <v/>
      </c>
      <c r="T6" s="15">
        <f>IF($A6="","",IF(NOT(ISNUMBER($E6)),"",IF(ISNUMBER($O6),IFERROR($O6-$E6,""),IF(OR($R6="Closed",$R6="Withdrawn"),"",IFERROR(TODAY()-$E6,"")))))</f>
        <v/>
      </c>
      <c r="U6" s="23">
        <f>IF($A6="","",IF(OR($B6="",$C6="",$D6="",$E6="",$H6="",$K6="",$R6=""),"Review missing core fields",IF(NOT(ISNUMBER($E6)),"Check received date",IF(AND($I6&lt;&gt;"",NOT(ISNUMBER($I6))),"Check response date",IF(AND($N6&lt;&gt;"",NOT(ISNUMBER($N6))),"Check target date",IF(AND($O6&lt;&gt;"",NOT(ISNUMBER($O6))),"Check closed date",IF(AND(ISNUMBER($I6),$I6&lt;$E6),"Check date order",IF(AND(ISNUMBER($O6),$O6&lt;$E6),"Check date order",IF(AND($R6="Closed",OR($O6="",NOT(ISNUMBER($O6)),$L6="")),"Check closure fields",IF(AND(ISNUMBER($O6),$R6&lt;&gt;"Closed"),"Check status / close date",IF(AND($R6&lt;&gt;"Closed",$R6&lt;&gt;"Withdrawn",ISNUMBER($N6),$N6&lt;TODAY()),"Past target",IF(AND($I6="",IFERROR(TODAY()-$E6,0)&gt;Assumptions!$B$5),"Response date check",IF(AND($R6&lt;&gt;"Closed",$R6&lt;&gt;"Withdrawn",$N6="",IFERROR(TODAY()-$E6,0)&gt;Assumptions!$B$6),"Aging check",IF(AND(ISNUMBER($P6),$P6&gt;Assumptions!$B$7),"Cost review",""))))))))))))))</f>
        <v/>
      </c>
    </row>
    <row r="7" ht="42" customHeight="1">
      <c r="A7" s="17" t="inlineStr">
        <is>
          <t>FIC-CMP-003</t>
        </is>
      </c>
      <c r="B7" s="18" t="inlineStr">
        <is>
          <t>Fictional Copper Kite Flats</t>
        </is>
      </c>
      <c r="C7" s="19" t="inlineStr">
        <is>
          <t>FIC-CK-B2</t>
        </is>
      </c>
      <c r="D7" s="18" t="inlineStr">
        <is>
          <t>Fictional Resident Casey Moth</t>
        </is>
      </c>
      <c r="E7" s="20" t="n">
        <v>46265</v>
      </c>
      <c r="F7" s="19" t="inlineStr">
        <is>
          <t>Common Area</t>
        </is>
      </c>
      <c r="G7" s="19" t="inlineStr">
        <is>
          <t>High</t>
        </is>
      </c>
      <c r="H7" s="18" t="inlineStr">
        <is>
          <t>The second-floor stairwell light was intermittent.</t>
        </is>
      </c>
      <c r="I7" s="20" t="n">
        <v>46266</v>
      </c>
      <c r="J7" s="18" t="inlineStr">
        <is>
          <t>Confirmed the location and requested an electrical inspection.</t>
        </is>
      </c>
      <c r="K7" s="18" t="inlineStr">
        <is>
          <t>Fictional Staff Morgan Vale</t>
        </is>
      </c>
      <c r="L7" s="18" t="inlineStr">
        <is>
          <t>Electrical inspection was scheduled; completion needs review.</t>
        </is>
      </c>
      <c r="M7" s="18" t="inlineStr">
        <is>
          <t>Fictional Quiet Kite Electric</t>
        </is>
      </c>
      <c r="N7" s="20" t="n">
        <v>46273</v>
      </c>
      <c r="O7" s="20" t="inlineStr"/>
      <c r="P7" s="21" t="inlineStr"/>
      <c r="Q7" s="18" t="inlineStr">
        <is>
          <t>Vendor Review</t>
        </is>
      </c>
      <c r="R7" s="19" t="inlineStr">
        <is>
          <t>Action Scheduled</t>
        </is>
      </c>
      <c r="S7" s="13">
        <f>IF($A7="","",IF(OR(NOT(ISNUMBER($E7)),NOT(ISNUMBER($I7))),"",IFERROR($I7-$E7,"")))</f>
        <v/>
      </c>
      <c r="T7" s="13">
        <f>IF($A7="","",IF(NOT(ISNUMBER($E7)),"",IF(ISNUMBER($O7),IFERROR($O7-$E7,""),IF(OR($R7="Closed",$R7="Withdrawn"),"",IFERROR(TODAY()-$E7,"")))))</f>
        <v/>
      </c>
      <c r="U7" s="22">
        <f>IF($A7="","",IF(OR($B7="",$C7="",$D7="",$E7="",$H7="",$K7="",$R7=""),"Review missing core fields",IF(NOT(ISNUMBER($E7)),"Check received date",IF(AND($I7&lt;&gt;"",NOT(ISNUMBER($I7))),"Check response date",IF(AND($N7&lt;&gt;"",NOT(ISNUMBER($N7))),"Check target date",IF(AND($O7&lt;&gt;"",NOT(ISNUMBER($O7))),"Check closed date",IF(AND(ISNUMBER($I7),$I7&lt;$E7),"Check date order",IF(AND(ISNUMBER($O7),$O7&lt;$E7),"Check date order",IF(AND($R7="Closed",OR($O7="",NOT(ISNUMBER($O7)),$L7="")),"Check closure fields",IF(AND(ISNUMBER($O7),$R7&lt;&gt;"Closed"),"Check status / close date",IF(AND($R7&lt;&gt;"Closed",$R7&lt;&gt;"Withdrawn",ISNUMBER($N7),$N7&lt;TODAY()),"Past target",IF(AND($I7="",IFERROR(TODAY()-$E7,0)&gt;Assumptions!$B$5),"Response date check",IF(AND($R7&lt;&gt;"Closed",$R7&lt;&gt;"Withdrawn",$N7="",IFERROR(TODAY()-$E7,0)&gt;Assumptions!$B$6),"Aging check",IF(AND(ISNUMBER($P7),$P7&gt;Assumptions!$B$7),"Cost review",""))))))))))))))</f>
        <v/>
      </c>
    </row>
    <row r="8" ht="42" customHeight="1">
      <c r="A8" s="17" t="inlineStr">
        <is>
          <t>FIC-CMP-004</t>
        </is>
      </c>
      <c r="B8" s="18" t="inlineStr">
        <is>
          <t>Fictional Juniper Court</t>
        </is>
      </c>
      <c r="C8" s="19" t="inlineStr">
        <is>
          <t>FIC-JC-108</t>
        </is>
      </c>
      <c r="D8" s="18" t="inlineStr">
        <is>
          <t>Fictional Resident Jordan Pebble</t>
        </is>
      </c>
      <c r="E8" s="20" t="n">
        <v>46275</v>
      </c>
      <c r="F8" s="19" t="inlineStr">
        <is>
          <t>Parking</t>
        </is>
      </c>
      <c r="G8" s="19" t="inlineStr">
        <is>
          <t>Normal</t>
        </is>
      </c>
      <c r="H8" s="18" t="inlineStr">
        <is>
          <t>A vehicle was reported as obstructing an assigned space.</t>
        </is>
      </c>
      <c r="I8" s="20" t="inlineStr"/>
      <c r="J8" s="18" t="inlineStr"/>
      <c r="K8" s="18" t="inlineStr">
        <is>
          <t>Fictional Staff Sage Hollow</t>
        </is>
      </c>
      <c r="L8" s="18" t="inlineStr"/>
      <c r="M8" s="18" t="inlineStr"/>
      <c r="N8" s="20" t="n">
        <v>46278</v>
      </c>
      <c r="O8" s="20" t="inlineStr"/>
      <c r="P8" s="21" t="inlineStr"/>
      <c r="Q8" s="18" t="inlineStr">
        <is>
          <t>Property Management</t>
        </is>
      </c>
      <c r="R8" s="19" t="inlineStr">
        <is>
          <t>New</t>
        </is>
      </c>
      <c r="S8" s="15">
        <f>IF($A8="","",IF(OR(NOT(ISNUMBER($E8)),NOT(ISNUMBER($I8))),"",IFERROR($I8-$E8,"")))</f>
        <v/>
      </c>
      <c r="T8" s="15">
        <f>IF($A8="","",IF(NOT(ISNUMBER($E8)),"",IF(ISNUMBER($O8),IFERROR($O8-$E8,""),IF(OR($R8="Closed",$R8="Withdrawn"),"",IFERROR(TODAY()-$E8,"")))))</f>
        <v/>
      </c>
      <c r="U8" s="23">
        <f>IF($A8="","",IF(OR($B8="",$C8="",$D8="",$E8="",$H8="",$K8="",$R8=""),"Review missing core fields",IF(NOT(ISNUMBER($E8)),"Check received date",IF(AND($I8&lt;&gt;"",NOT(ISNUMBER($I8))),"Check response date",IF(AND($N8&lt;&gt;"",NOT(ISNUMBER($N8))),"Check target date",IF(AND($O8&lt;&gt;"",NOT(ISNUMBER($O8))),"Check closed date",IF(AND(ISNUMBER($I8),$I8&lt;$E8),"Check date order",IF(AND(ISNUMBER($O8),$O8&lt;$E8),"Check date order",IF(AND($R8="Closed",OR($O8="",NOT(ISNUMBER($O8)),$L8="")),"Check closure fields",IF(AND(ISNUMBER($O8),$R8&lt;&gt;"Closed"),"Check status / close date",IF(AND($R8&lt;&gt;"Closed",$R8&lt;&gt;"Withdrawn",ISNUMBER($N8),$N8&lt;TODAY()),"Past target",IF(AND($I8="",IFERROR(TODAY()-$E8,0)&gt;Assumptions!$B$5),"Response date check",IF(AND($R8&lt;&gt;"Closed",$R8&lt;&gt;"Withdrawn",$N8="",IFERROR(TODAY()-$E8,0)&gt;Assumptions!$B$6),"Aging check",IF(AND(ISNUMBER($P8),$P8&gt;Assumptions!$B$7),"Cost review",""))))))))))))))</f>
        <v/>
      </c>
    </row>
    <row r="9" ht="42" customHeight="1">
      <c r="A9" s="17" t="inlineStr">
        <is>
          <t>FIC-CMP-005</t>
        </is>
      </c>
      <c r="B9" s="18" t="inlineStr">
        <is>
          <t>Fictional Harbor Lantern Homes</t>
        </is>
      </c>
      <c r="C9" s="19" t="inlineStr">
        <is>
          <t>FIC-HL-111</t>
        </is>
      </c>
      <c r="D9" s="18" t="inlineStr">
        <is>
          <t>Fictional Resident Taylor Wren</t>
        </is>
      </c>
      <c r="E9" s="20" t="n">
        <v>46267</v>
      </c>
      <c r="F9" s="19" t="inlineStr">
        <is>
          <t>Billing Question</t>
        </is>
      </c>
      <c r="G9" s="19" t="inlineStr">
        <is>
          <t>Low</t>
        </is>
      </c>
      <c r="H9" s="18" t="inlineStr">
        <is>
          <t>A utility allocation line item was questioned.</t>
        </is>
      </c>
      <c r="I9" s="20" t="n">
        <v>46267</v>
      </c>
      <c r="J9" s="18" t="inlineStr">
        <is>
          <t>Provided the worksheet details and opened an internal review.</t>
        </is>
      </c>
      <c r="K9" s="18" t="inlineStr">
        <is>
          <t>Fictional Staff Ellis Fern</t>
        </is>
      </c>
      <c r="L9" s="18" t="inlineStr">
        <is>
          <t>Corrected the worksheet line and sent a revised explanation.</t>
        </is>
      </c>
      <c r="M9" s="18" t="inlineStr"/>
      <c r="N9" s="20" t="n">
        <v>46276</v>
      </c>
      <c r="O9" s="20" t="inlineStr"/>
      <c r="P9" s="21" t="n">
        <v>0</v>
      </c>
      <c r="Q9" s="18" t="inlineStr">
        <is>
          <t>Property Management</t>
        </is>
      </c>
      <c r="R9" s="19" t="inlineStr">
        <is>
          <t>Monitoring</t>
        </is>
      </c>
      <c r="S9" s="13">
        <f>IF($A9="","",IF(OR(NOT(ISNUMBER($E9)),NOT(ISNUMBER($I9))),"",IFERROR($I9-$E9,"")))</f>
        <v/>
      </c>
      <c r="T9" s="13">
        <f>IF($A9="","",IF(NOT(ISNUMBER($E9)),"",IF(ISNUMBER($O9),IFERROR($O9-$E9,""),IF(OR($R9="Closed",$R9="Withdrawn"),"",IFERROR(TODAY()-$E9,"")))))</f>
        <v/>
      </c>
      <c r="U9" s="22">
        <f>IF($A9="","",IF(OR($B9="",$C9="",$D9="",$E9="",$H9="",$K9="",$R9=""),"Review missing core fields",IF(NOT(ISNUMBER($E9)),"Check received date",IF(AND($I9&lt;&gt;"",NOT(ISNUMBER($I9))),"Check response date",IF(AND($N9&lt;&gt;"",NOT(ISNUMBER($N9))),"Check target date",IF(AND($O9&lt;&gt;"",NOT(ISNUMBER($O9))),"Check closed date",IF(AND(ISNUMBER($I9),$I9&lt;$E9),"Check date order",IF(AND(ISNUMBER($O9),$O9&lt;$E9),"Check date order",IF(AND($R9="Closed",OR($O9="",NOT(ISNUMBER($O9)),$L9="")),"Check closure fields",IF(AND(ISNUMBER($O9),$R9&lt;&gt;"Closed"),"Check status / close date",IF(AND($R9&lt;&gt;"Closed",$R9&lt;&gt;"Withdrawn",ISNUMBER($N9),$N9&lt;TODAY()),"Past target",IF(AND($I9="",IFERROR(TODAY()-$E9,0)&gt;Assumptions!$B$5),"Response date check",IF(AND($R9&lt;&gt;"Closed",$R9&lt;&gt;"Withdrawn",$N9="",IFERROR(TODAY()-$E9,0)&gt;Assumptions!$B$6),"Aging check",IF(AND(ISNUMBER($P9),$P9&gt;Assumptions!$B$7),"Cost review",""))))))))))))))</f>
        <v/>
      </c>
    </row>
    <row r="10" ht="42" customHeight="1">
      <c r="A10" s="17" t="inlineStr">
        <is>
          <t>FIC-CMP-006</t>
        </is>
      </c>
      <c r="B10" s="18" t="inlineStr">
        <is>
          <t>Fictional Copper Kite Flats</t>
        </is>
      </c>
      <c r="C10" s="19" t="inlineStr">
        <is>
          <t>FIC-CK-C7</t>
        </is>
      </c>
      <c r="D10" s="18" t="inlineStr">
        <is>
          <t>Fictional Resident Riley Echo</t>
        </is>
      </c>
      <c r="E10" s="20" t="n">
        <v>46230</v>
      </c>
      <c r="F10" s="19" t="inlineStr">
        <is>
          <t>Maintenance</t>
        </is>
      </c>
      <c r="G10" s="19" t="inlineStr">
        <is>
          <t>High</t>
        </is>
      </c>
      <c r="H10" s="18" t="inlineStr">
        <is>
          <t>The bedroom window latch did not hold securely.</t>
        </is>
      </c>
      <c r="I10" s="20" t="n">
        <v>46231</v>
      </c>
      <c r="J10" s="18" t="inlineStr">
        <is>
          <t>Acknowledged the report and scheduled a repair assessment.</t>
        </is>
      </c>
      <c r="K10" s="18" t="inlineStr">
        <is>
          <t>Fictional Staff Sage Hollow</t>
        </is>
      </c>
      <c r="L10" s="18" t="inlineStr">
        <is>
          <t>Replaced the latch assembly and verified normal operation.</t>
        </is>
      </c>
      <c r="M10" s="18" t="inlineStr">
        <is>
          <t>Fictional Copper Moon Repair Co.</t>
        </is>
      </c>
      <c r="N10" s="20" t="n">
        <v>46235</v>
      </c>
      <c r="O10" s="20" t="n">
        <v>46236</v>
      </c>
      <c r="P10" s="21" t="n">
        <v>640</v>
      </c>
      <c r="Q10" s="18" t="inlineStr">
        <is>
          <t>Property Management</t>
        </is>
      </c>
      <c r="R10" s="19" t="inlineStr">
        <is>
          <t>Closed</t>
        </is>
      </c>
      <c r="S10" s="15">
        <f>IF($A10="","",IF(OR(NOT(ISNUMBER($E10)),NOT(ISNUMBER($I10))),"",IFERROR($I10-$E10,"")))</f>
        <v/>
      </c>
      <c r="T10" s="15">
        <f>IF($A10="","",IF(NOT(ISNUMBER($E10)),"",IF(ISNUMBER($O10),IFERROR($O10-$E10,""),IF(OR($R10="Closed",$R10="Withdrawn"),"",IFERROR(TODAY()-$E10,"")))))</f>
        <v/>
      </c>
      <c r="U10" s="23">
        <f>IF($A10="","",IF(OR($B10="",$C10="",$D10="",$E10="",$H10="",$K10="",$R10=""),"Review missing core fields",IF(NOT(ISNUMBER($E10)),"Check received date",IF(AND($I10&lt;&gt;"",NOT(ISNUMBER($I10))),"Check response date",IF(AND($N10&lt;&gt;"",NOT(ISNUMBER($N10))),"Check target date",IF(AND($O10&lt;&gt;"",NOT(ISNUMBER($O10))),"Check closed date",IF(AND(ISNUMBER($I10),$I10&lt;$E10),"Check date order",IF(AND(ISNUMBER($O10),$O10&lt;$E10),"Check date order",IF(AND($R10="Closed",OR($O10="",NOT(ISNUMBER($O10)),$L10="")),"Check closure fields",IF(AND(ISNUMBER($O10),$R10&lt;&gt;"Closed"),"Check status / close date",IF(AND($R10&lt;&gt;"Closed",$R10&lt;&gt;"Withdrawn",ISNUMBER($N10),$N10&lt;TODAY()),"Past target",IF(AND($I10="",IFERROR(TODAY()-$E10,0)&gt;Assumptions!$B$5),"Response date check",IF(AND($R10&lt;&gt;"Closed",$R10&lt;&gt;"Withdrawn",$N10="",IFERROR(TODAY()-$E10,0)&gt;Assumptions!$B$6),"Aging check",IF(AND(ISNUMBER($P10),$P10&gt;Assumptions!$B$7),"Cost review",""))))))))))))))</f>
        <v/>
      </c>
    </row>
    <row r="11" ht="42" customHeight="1">
      <c r="A11" s="17" t="inlineStr">
        <is>
          <t>FIC-CMP-007</t>
        </is>
      </c>
      <c r="B11" s="18" t="inlineStr">
        <is>
          <t>Fictional Juniper Court</t>
        </is>
      </c>
      <c r="C11" s="19" t="inlineStr">
        <is>
          <t>FIC-JC-203</t>
        </is>
      </c>
      <c r="D11" s="18" t="inlineStr">
        <is>
          <t>Fictional Resident Quinn Birch</t>
        </is>
      </c>
      <c r="E11" s="20" t="n">
        <v>46272</v>
      </c>
      <c r="F11" s="19" t="inlineStr">
        <is>
          <t>Conduct Concern</t>
        </is>
      </c>
      <c r="G11" s="19" t="inlineStr">
        <is>
          <t>Normal</t>
        </is>
      </c>
      <c r="H11" s="18" t="inlineStr">
        <is>
          <t>A smoke odor was reported in an interior hallway.</t>
        </is>
      </c>
      <c r="I11" s="20" t="n">
        <v>46273</v>
      </c>
      <c r="J11" s="18" t="inlineStr">
        <is>
          <t>Recorded the dates and requested additional observations.</t>
        </is>
      </c>
      <c r="K11" s="18" t="inlineStr">
        <is>
          <t>Fictional Staff Morgan Vale</t>
        </is>
      </c>
      <c r="L11" s="18" t="inlineStr"/>
      <c r="M11" s="18" t="inlineStr"/>
      <c r="N11" s="20" t="n">
        <v>46279</v>
      </c>
      <c r="O11" s="20" t="inlineStr"/>
      <c r="P11" s="21" t="inlineStr"/>
      <c r="Q11" s="18" t="inlineStr">
        <is>
          <t>Shared</t>
        </is>
      </c>
      <c r="R11" s="19" t="inlineStr">
        <is>
          <t>Acknowledged</t>
        </is>
      </c>
      <c r="S11" s="13">
        <f>IF($A11="","",IF(OR(NOT(ISNUMBER($E11)),NOT(ISNUMBER($I11))),"",IFERROR($I11-$E11,"")))</f>
        <v/>
      </c>
      <c r="T11" s="13">
        <f>IF($A11="","",IF(NOT(ISNUMBER($E11)),"",IF(ISNUMBER($O11),IFERROR($O11-$E11,""),IF(OR($R11="Closed",$R11="Withdrawn"),"",IFERROR(TODAY()-$E11,"")))))</f>
        <v/>
      </c>
      <c r="U11" s="22">
        <f>IF($A11="","",IF(OR($B11="",$C11="",$D11="",$E11="",$H11="",$K11="",$R11=""),"Review missing core fields",IF(NOT(ISNUMBER($E11)),"Check received date",IF(AND($I11&lt;&gt;"",NOT(ISNUMBER($I11))),"Check response date",IF(AND($N11&lt;&gt;"",NOT(ISNUMBER($N11))),"Check target date",IF(AND($O11&lt;&gt;"",NOT(ISNUMBER($O11))),"Check closed date",IF(AND(ISNUMBER($I11),$I11&lt;$E11),"Check date order",IF(AND(ISNUMBER($O11),$O11&lt;$E11),"Check date order",IF(AND($R11="Closed",OR($O11="",NOT(ISNUMBER($O11)),$L11="")),"Check closure fields",IF(AND(ISNUMBER($O11),$R11&lt;&gt;"Closed"),"Check status / close date",IF(AND($R11&lt;&gt;"Closed",$R11&lt;&gt;"Withdrawn",ISNUMBER($N11),$N11&lt;TODAY()),"Past target",IF(AND($I11="",IFERROR(TODAY()-$E11,0)&gt;Assumptions!$B$5),"Response date check",IF(AND($R11&lt;&gt;"Closed",$R11&lt;&gt;"Withdrawn",$N11="",IFERROR(TODAY()-$E11,0)&gt;Assumptions!$B$6),"Aging check",IF(AND(ISNUMBER($P11),$P11&gt;Assumptions!$B$7),"Cost review",""))))))))))))))</f>
        <v/>
      </c>
    </row>
    <row r="12" ht="42" customHeight="1">
      <c r="A12" s="17" t="inlineStr">
        <is>
          <t>FIC-CMP-008</t>
        </is>
      </c>
      <c r="B12" s="18" t="inlineStr">
        <is>
          <t>Fictional Harbor Lantern Homes</t>
        </is>
      </c>
      <c r="C12" s="19" t="inlineStr">
        <is>
          <t>FIC-HL-305</t>
        </is>
      </c>
      <c r="D12" s="18" t="inlineStr">
        <is>
          <t>Fictional Resident Skyler Loom</t>
        </is>
      </c>
      <c r="E12" s="20" t="n">
        <v>46263</v>
      </c>
      <c r="F12" s="19" t="inlineStr">
        <is>
          <t>Noise</t>
        </is>
      </c>
      <c r="G12" s="19" t="inlineStr">
        <is>
          <t>Low</t>
        </is>
      </c>
      <c r="H12" s="18" t="inlineStr">
        <is>
          <t>A short-duration appliance noise was reported.</t>
        </is>
      </c>
      <c r="I12" s="20" t="n">
        <v>46264</v>
      </c>
      <c r="J12" s="18" t="inlineStr">
        <is>
          <t>Acknowledged the report and asked whether the issue continued.</t>
        </is>
      </c>
      <c r="K12" s="18" t="inlineStr">
        <is>
          <t>Fictional Staff Ellis Fern</t>
        </is>
      </c>
      <c r="L12" s="18" t="inlineStr">
        <is>
          <t>No action was taken after the resident withdrew the request.</t>
        </is>
      </c>
      <c r="M12" s="18" t="inlineStr"/>
      <c r="N12" s="20" t="inlineStr"/>
      <c r="O12" s="20" t="inlineStr"/>
      <c r="P12" s="21" t="inlineStr"/>
      <c r="Q12" s="18" t="inlineStr">
        <is>
          <t>Resident Review</t>
        </is>
      </c>
      <c r="R12" s="19" t="inlineStr">
        <is>
          <t>Withdrawn</t>
        </is>
      </c>
      <c r="S12" s="15">
        <f>IF($A12="","",IF(OR(NOT(ISNUMBER($E12)),NOT(ISNUMBER($I12))),"",IFERROR($I12-$E12,"")))</f>
        <v/>
      </c>
      <c r="T12" s="15">
        <f>IF($A12="","",IF(NOT(ISNUMBER($E12)),"",IF(ISNUMBER($O12),IFERROR($O12-$E12,""),IF(OR($R12="Closed",$R12="Withdrawn"),"",IFERROR(TODAY()-$E12,"")))))</f>
        <v/>
      </c>
      <c r="U12" s="23">
        <f>IF($A12="","",IF(OR($B12="",$C12="",$D12="",$E12="",$H12="",$K12="",$R12=""),"Review missing core fields",IF(NOT(ISNUMBER($E12)),"Check received date",IF(AND($I12&lt;&gt;"",NOT(ISNUMBER($I12))),"Check response date",IF(AND($N12&lt;&gt;"",NOT(ISNUMBER($N12))),"Check target date",IF(AND($O12&lt;&gt;"",NOT(ISNUMBER($O12))),"Check closed date",IF(AND(ISNUMBER($I12),$I12&lt;$E12),"Check date order",IF(AND(ISNUMBER($O12),$O12&lt;$E12),"Check date order",IF(AND($R12="Closed",OR($O12="",NOT(ISNUMBER($O12)),$L12="")),"Check closure fields",IF(AND(ISNUMBER($O12),$R12&lt;&gt;"Closed"),"Check status / close date",IF(AND($R12&lt;&gt;"Closed",$R12&lt;&gt;"Withdrawn",ISNUMBER($N12),$N12&lt;TODAY()),"Past target",IF(AND($I12="",IFERROR(TODAY()-$E12,0)&gt;Assumptions!$B$5),"Response date check",IF(AND($R12&lt;&gt;"Closed",$R12&lt;&gt;"Withdrawn",$N12="",IFERROR(TODAY()-$E12,0)&gt;Assumptions!$B$6),"Aging check",IF(AND(ISNUMBER($P12),$P12&gt;Assumptions!$B$7),"Cost review",""))))))))))))))</f>
        <v/>
      </c>
    </row>
    <row r="13" ht="42" customHeight="1">
      <c r="A13" s="17" t="inlineStr">
        <is>
          <t>FIC-CMP-009</t>
        </is>
      </c>
      <c r="B13" s="18" t="inlineStr">
        <is>
          <t>Fictional Copper Kite Flats</t>
        </is>
      </c>
      <c r="C13" s="19" t="inlineStr">
        <is>
          <t>FIC-CK-A1</t>
        </is>
      </c>
      <c r="D13" s="18" t="inlineStr">
        <is>
          <t>Fictional Resident Devon Finch</t>
        </is>
      </c>
      <c r="E13" s="20" t="n">
        <v>46274</v>
      </c>
      <c r="F13" s="19" t="inlineStr">
        <is>
          <t>Common Area</t>
        </is>
      </c>
      <c r="G13" s="19" t="inlineStr">
        <is>
          <t>Low</t>
        </is>
      </c>
      <c r="H13" s="18" t="inlineStr">
        <is>
          <t>An entry mat edge was reported as curled.</t>
        </is>
      </c>
      <c r="I13" s="20" t="n">
        <v>46274</v>
      </c>
      <c r="J13" s="18" t="inlineStr">
        <is>
          <t>Acknowledged the report and inspected the entry.</t>
        </is>
      </c>
      <c r="K13" s="18" t="inlineStr">
        <is>
          <t>Fictional Staff Sage Hollow</t>
        </is>
      </c>
      <c r="L13" s="18" t="inlineStr">
        <is>
          <t>Flattened and secured the mat edge.</t>
        </is>
      </c>
      <c r="M13" s="18" t="inlineStr"/>
      <c r="N13" s="20" t="n">
        <v>46274</v>
      </c>
      <c r="O13" s="20" t="n">
        <v>46274</v>
      </c>
      <c r="P13" s="21" t="n">
        <v>0</v>
      </c>
      <c r="Q13" s="18" t="inlineStr">
        <is>
          <t>Property Management</t>
        </is>
      </c>
      <c r="R13" s="19" t="inlineStr">
        <is>
          <t>Closed</t>
        </is>
      </c>
      <c r="S13" s="13">
        <f>IF($A13="","",IF(OR(NOT(ISNUMBER($E13)),NOT(ISNUMBER($I13))),"",IFERROR($I13-$E13,"")))</f>
        <v/>
      </c>
      <c r="T13" s="13">
        <f>IF($A13="","",IF(NOT(ISNUMBER($E13)),"",IF(ISNUMBER($O13),IFERROR($O13-$E13,""),IF(OR($R13="Closed",$R13="Withdrawn"),"",IFERROR(TODAY()-$E13,"")))))</f>
        <v/>
      </c>
      <c r="U13" s="22">
        <f>IF($A13="","",IF(OR($B13="",$C13="",$D13="",$E13="",$H13="",$K13="",$R13=""),"Review missing core fields",IF(NOT(ISNUMBER($E13)),"Check received date",IF(AND($I13&lt;&gt;"",NOT(ISNUMBER($I13))),"Check response date",IF(AND($N13&lt;&gt;"",NOT(ISNUMBER($N13))),"Check target date",IF(AND($O13&lt;&gt;"",NOT(ISNUMBER($O13))),"Check closed date",IF(AND(ISNUMBER($I13),$I13&lt;$E13),"Check date order",IF(AND(ISNUMBER($O13),$O13&lt;$E13),"Check date order",IF(AND($R13="Closed",OR($O13="",NOT(ISNUMBER($O13)),$L13="")),"Check closure fields",IF(AND(ISNUMBER($O13),$R13&lt;&gt;"Closed"),"Check status / close date",IF(AND($R13&lt;&gt;"Closed",$R13&lt;&gt;"Withdrawn",ISNUMBER($N13),$N13&lt;TODAY()),"Past target",IF(AND($I13="",IFERROR(TODAY()-$E13,0)&gt;Assumptions!$B$5),"Response date check",IF(AND($R13&lt;&gt;"Closed",$R13&lt;&gt;"Withdrawn",$N13="",IFERROR(TODAY()-$E13,0)&gt;Assumptions!$B$6),"Aging check",IF(AND(ISNUMBER($P13),$P13&gt;Assumptions!$B$7),"Cost review",""))))))))))))))</f>
        <v/>
      </c>
    </row>
    <row r="14" ht="42" customHeight="1">
      <c r="A14" s="17" t="inlineStr">
        <is>
          <t>FIC-CMP-010</t>
        </is>
      </c>
      <c r="B14" s="18" t="inlineStr">
        <is>
          <t>Fictional Juniper Court</t>
        </is>
      </c>
      <c r="C14" s="19" t="inlineStr">
        <is>
          <t>FIC-JC-310</t>
        </is>
      </c>
      <c r="D14" s="18" t="inlineStr">
        <is>
          <t>Fictional Resident Marlow Reed</t>
        </is>
      </c>
      <c r="E14" s="20" t="n">
        <v>46266</v>
      </c>
      <c r="F14" s="19" t="inlineStr">
        <is>
          <t>Maintenance</t>
        </is>
      </c>
      <c r="G14" s="19" t="inlineStr">
        <is>
          <t>High</t>
        </is>
      </c>
      <c r="H14" s="18" t="inlineStr">
        <is>
          <t>Hot-water temperature was reported as varying.</t>
        </is>
      </c>
      <c r="I14" s="20" t="inlineStr"/>
      <c r="J14" s="18" t="inlineStr"/>
      <c r="K14" s="18" t="inlineStr">
        <is>
          <t>Fictional Staff Morgan Vale</t>
        </is>
      </c>
      <c r="L14" s="18" t="inlineStr">
        <is>
          <t>Reviewing temperature observations before selecting an action.</t>
        </is>
      </c>
      <c r="M14" s="18" t="inlineStr">
        <is>
          <t>Fictional Blue Acorn Repairs</t>
        </is>
      </c>
      <c r="N14" s="20" t="n">
        <v>46276</v>
      </c>
      <c r="O14" s="20" t="inlineStr"/>
      <c r="P14" s="21" t="inlineStr"/>
      <c r="Q14" s="18" t="inlineStr">
        <is>
          <t>Vendor Review</t>
        </is>
      </c>
      <c r="R14" s="19" t="inlineStr">
        <is>
          <t>Investigating</t>
        </is>
      </c>
      <c r="S14" s="15">
        <f>IF($A14="","",IF(OR(NOT(ISNUMBER($E14)),NOT(ISNUMBER($I14))),"",IFERROR($I14-$E14,"")))</f>
        <v/>
      </c>
      <c r="T14" s="15">
        <f>IF($A14="","",IF(NOT(ISNUMBER($E14)),"",IF(ISNUMBER($O14),IFERROR($O14-$E14,""),IF(OR($R14="Closed",$R14="Withdrawn"),"",IFERROR(TODAY()-$E14,"")))))</f>
        <v/>
      </c>
      <c r="U14" s="23">
        <f>IF($A14="","",IF(OR($B14="",$C14="",$D14="",$E14="",$H14="",$K14="",$R14=""),"Review missing core fields",IF(NOT(ISNUMBER($E14)),"Check received date",IF(AND($I14&lt;&gt;"",NOT(ISNUMBER($I14))),"Check response date",IF(AND($N14&lt;&gt;"",NOT(ISNUMBER($N14))),"Check target date",IF(AND($O14&lt;&gt;"",NOT(ISNUMBER($O14))),"Check closed date",IF(AND(ISNUMBER($I14),$I14&lt;$E14),"Check date order",IF(AND(ISNUMBER($O14),$O14&lt;$E14),"Check date order",IF(AND($R14="Closed",OR($O14="",NOT(ISNUMBER($O14)),$L14="")),"Check closure fields",IF(AND(ISNUMBER($O14),$R14&lt;&gt;"Closed"),"Check status / close date",IF(AND($R14&lt;&gt;"Closed",$R14&lt;&gt;"Withdrawn",ISNUMBER($N14),$N14&lt;TODAY()),"Past target",IF(AND($I14="",IFERROR(TODAY()-$E14,0)&gt;Assumptions!$B$5),"Response date check",IF(AND($R14&lt;&gt;"Closed",$R14&lt;&gt;"Withdrawn",$N14="",IFERROR(TODAY()-$E14,0)&gt;Assumptions!$B$6),"Aging check",IF(AND(ISNUMBER($P14),$P14&gt;Assumptions!$B$7),"Cost review",""))))))))))))))</f>
        <v/>
      </c>
    </row>
    <row r="15" ht="24" customHeight="1">
      <c r="A15" s="17" t="n"/>
      <c r="B15" s="18" t="n"/>
      <c r="C15" s="19" t="n"/>
      <c r="D15" s="18" t="n"/>
      <c r="E15" s="20" t="n"/>
      <c r="F15" s="19" t="n"/>
      <c r="G15" s="19" t="n"/>
      <c r="H15" s="18" t="n"/>
      <c r="I15" s="20" t="n"/>
      <c r="J15" s="18" t="n"/>
      <c r="K15" s="18" t="n"/>
      <c r="L15" s="18" t="n"/>
      <c r="M15" s="18" t="n"/>
      <c r="N15" s="20" t="n"/>
      <c r="O15" s="20" t="n"/>
      <c r="P15" s="21" t="n"/>
      <c r="Q15" s="18" t="n"/>
      <c r="R15" s="19" t="n"/>
      <c r="S15" s="13">
        <f>IF($A15="","",IF(OR(NOT(ISNUMBER($E15)),NOT(ISNUMBER($I15))),"",IFERROR($I15-$E15,"")))</f>
        <v/>
      </c>
      <c r="T15" s="13">
        <f>IF($A15="","",IF(NOT(ISNUMBER($E15)),"",IF(ISNUMBER($O15),IFERROR($O15-$E15,""),IF(OR($R15="Closed",$R15="Withdrawn"),"",IFERROR(TODAY()-$E15,"")))))</f>
        <v/>
      </c>
      <c r="U15" s="22">
        <f>IF($A15="","",IF(OR($B15="",$C15="",$D15="",$E15="",$H15="",$K15="",$R15=""),"Review missing core fields",IF(NOT(ISNUMBER($E15)),"Check received date",IF(AND($I15&lt;&gt;"",NOT(ISNUMBER($I15))),"Check response date",IF(AND($N15&lt;&gt;"",NOT(ISNUMBER($N15))),"Check target date",IF(AND($O15&lt;&gt;"",NOT(ISNUMBER($O15))),"Check closed date",IF(AND(ISNUMBER($I15),$I15&lt;$E15),"Check date order",IF(AND(ISNUMBER($O15),$O15&lt;$E15),"Check date order",IF(AND($R15="Closed",OR($O15="",NOT(ISNUMBER($O15)),$L15="")),"Check closure fields",IF(AND(ISNUMBER($O15),$R15&lt;&gt;"Closed"),"Check status / close date",IF(AND($R15&lt;&gt;"Closed",$R15&lt;&gt;"Withdrawn",ISNUMBER($N15),$N15&lt;TODAY()),"Past target",IF(AND($I15="",IFERROR(TODAY()-$E15,0)&gt;Assumptions!$B$5),"Response date check",IF(AND($R15&lt;&gt;"Closed",$R15&lt;&gt;"Withdrawn",$N15="",IFERROR(TODAY()-$E15,0)&gt;Assumptions!$B$6),"Aging check",IF(AND(ISNUMBER($P15),$P15&gt;Assumptions!$B$7),"Cost review",""))))))))))))))</f>
        <v/>
      </c>
    </row>
    <row r="16" ht="24" customHeight="1">
      <c r="A16" s="17" t="n"/>
      <c r="B16" s="18" t="n"/>
      <c r="C16" s="19" t="n"/>
      <c r="D16" s="18" t="n"/>
      <c r="E16" s="20" t="n"/>
      <c r="F16" s="19" t="n"/>
      <c r="G16" s="19" t="n"/>
      <c r="H16" s="18" t="n"/>
      <c r="I16" s="20" t="n"/>
      <c r="J16" s="18" t="n"/>
      <c r="K16" s="18" t="n"/>
      <c r="L16" s="18" t="n"/>
      <c r="M16" s="18" t="n"/>
      <c r="N16" s="20" t="n"/>
      <c r="O16" s="20" t="n"/>
      <c r="P16" s="21" t="n"/>
      <c r="Q16" s="18" t="n"/>
      <c r="R16" s="19" t="n"/>
      <c r="S16" s="15">
        <f>IF($A16="","",IF(OR(NOT(ISNUMBER($E16)),NOT(ISNUMBER($I16))),"",IFERROR($I16-$E16,"")))</f>
        <v/>
      </c>
      <c r="T16" s="15">
        <f>IF($A16="","",IF(NOT(ISNUMBER($E16)),"",IF(ISNUMBER($O16),IFERROR($O16-$E16,""),IF(OR($R16="Closed",$R16="Withdrawn"),"",IFERROR(TODAY()-$E16,"")))))</f>
        <v/>
      </c>
      <c r="U16" s="23">
        <f>IF($A16="","",IF(OR($B16="",$C16="",$D16="",$E16="",$H16="",$K16="",$R16=""),"Review missing core fields",IF(NOT(ISNUMBER($E16)),"Check received date",IF(AND($I16&lt;&gt;"",NOT(ISNUMBER($I16))),"Check response date",IF(AND($N16&lt;&gt;"",NOT(ISNUMBER($N16))),"Check target date",IF(AND($O16&lt;&gt;"",NOT(ISNUMBER($O16))),"Check closed date",IF(AND(ISNUMBER($I16),$I16&lt;$E16),"Check date order",IF(AND(ISNUMBER($O16),$O16&lt;$E16),"Check date order",IF(AND($R16="Closed",OR($O16="",NOT(ISNUMBER($O16)),$L16="")),"Check closure fields",IF(AND(ISNUMBER($O16),$R16&lt;&gt;"Closed"),"Check status / close date",IF(AND($R16&lt;&gt;"Closed",$R16&lt;&gt;"Withdrawn",ISNUMBER($N16),$N16&lt;TODAY()),"Past target",IF(AND($I16="",IFERROR(TODAY()-$E16,0)&gt;Assumptions!$B$5),"Response date check",IF(AND($R16&lt;&gt;"Closed",$R16&lt;&gt;"Withdrawn",$N16="",IFERROR(TODAY()-$E16,0)&gt;Assumptions!$B$6),"Aging check",IF(AND(ISNUMBER($P16),$P16&gt;Assumptions!$B$7),"Cost review",""))))))))))))))</f>
        <v/>
      </c>
    </row>
    <row r="17" ht="24" customHeight="1">
      <c r="A17" s="17" t="n"/>
      <c r="B17" s="18" t="n"/>
      <c r="C17" s="19" t="n"/>
      <c r="D17" s="18" t="n"/>
      <c r="E17" s="20" t="n"/>
      <c r="F17" s="19" t="n"/>
      <c r="G17" s="19" t="n"/>
      <c r="H17" s="18" t="n"/>
      <c r="I17" s="20" t="n"/>
      <c r="J17" s="18" t="n"/>
      <c r="K17" s="18" t="n"/>
      <c r="L17" s="18" t="n"/>
      <c r="M17" s="18" t="n"/>
      <c r="N17" s="20" t="n"/>
      <c r="O17" s="20" t="n"/>
      <c r="P17" s="21" t="n"/>
      <c r="Q17" s="18" t="n"/>
      <c r="R17" s="19" t="n"/>
      <c r="S17" s="13">
        <f>IF($A17="","",IF(OR(NOT(ISNUMBER($E17)),NOT(ISNUMBER($I17))),"",IFERROR($I17-$E17,"")))</f>
        <v/>
      </c>
      <c r="T17" s="13">
        <f>IF($A17="","",IF(NOT(ISNUMBER($E17)),"",IF(ISNUMBER($O17),IFERROR($O17-$E17,""),IF(OR($R17="Closed",$R17="Withdrawn"),"",IFERROR(TODAY()-$E17,"")))))</f>
        <v/>
      </c>
      <c r="U17" s="22">
        <f>IF($A17="","",IF(OR($B17="",$C17="",$D17="",$E17="",$H17="",$K17="",$R17=""),"Review missing core fields",IF(NOT(ISNUMBER($E17)),"Check received date",IF(AND($I17&lt;&gt;"",NOT(ISNUMBER($I17))),"Check response date",IF(AND($N17&lt;&gt;"",NOT(ISNUMBER($N17))),"Check target date",IF(AND($O17&lt;&gt;"",NOT(ISNUMBER($O17))),"Check closed date",IF(AND(ISNUMBER($I17),$I17&lt;$E17),"Check date order",IF(AND(ISNUMBER($O17),$O17&lt;$E17),"Check date order",IF(AND($R17="Closed",OR($O17="",NOT(ISNUMBER($O17)),$L17="")),"Check closure fields",IF(AND(ISNUMBER($O17),$R17&lt;&gt;"Closed"),"Check status / close date",IF(AND($R17&lt;&gt;"Closed",$R17&lt;&gt;"Withdrawn",ISNUMBER($N17),$N17&lt;TODAY()),"Past target",IF(AND($I17="",IFERROR(TODAY()-$E17,0)&gt;Assumptions!$B$5),"Response date check",IF(AND($R17&lt;&gt;"Closed",$R17&lt;&gt;"Withdrawn",$N17="",IFERROR(TODAY()-$E17,0)&gt;Assumptions!$B$6),"Aging check",IF(AND(ISNUMBER($P17),$P17&gt;Assumptions!$B$7),"Cost review",""))))))))))))))</f>
        <v/>
      </c>
    </row>
    <row r="18" ht="24" customHeight="1">
      <c r="A18" s="17" t="n"/>
      <c r="B18" s="18" t="n"/>
      <c r="C18" s="19" t="n"/>
      <c r="D18" s="18" t="n"/>
      <c r="E18" s="20" t="n"/>
      <c r="F18" s="19" t="n"/>
      <c r="G18" s="19" t="n"/>
      <c r="H18" s="18" t="n"/>
      <c r="I18" s="20" t="n"/>
      <c r="J18" s="18" t="n"/>
      <c r="K18" s="18" t="n"/>
      <c r="L18" s="18" t="n"/>
      <c r="M18" s="18" t="n"/>
      <c r="N18" s="20" t="n"/>
      <c r="O18" s="20" t="n"/>
      <c r="P18" s="21" t="n"/>
      <c r="Q18" s="18" t="n"/>
      <c r="R18" s="19" t="n"/>
      <c r="S18" s="15">
        <f>IF($A18="","",IF(OR(NOT(ISNUMBER($E18)),NOT(ISNUMBER($I18))),"",IFERROR($I18-$E18,"")))</f>
        <v/>
      </c>
      <c r="T18" s="15">
        <f>IF($A18="","",IF(NOT(ISNUMBER($E18)),"",IF(ISNUMBER($O18),IFERROR($O18-$E18,""),IF(OR($R18="Closed",$R18="Withdrawn"),"",IFERROR(TODAY()-$E18,"")))))</f>
        <v/>
      </c>
      <c r="U18" s="23">
        <f>IF($A18="","",IF(OR($B18="",$C18="",$D18="",$E18="",$H18="",$K18="",$R18=""),"Review missing core fields",IF(NOT(ISNUMBER($E18)),"Check received date",IF(AND($I18&lt;&gt;"",NOT(ISNUMBER($I18))),"Check response date",IF(AND($N18&lt;&gt;"",NOT(ISNUMBER($N18))),"Check target date",IF(AND($O18&lt;&gt;"",NOT(ISNUMBER($O18))),"Check closed date",IF(AND(ISNUMBER($I18),$I18&lt;$E18),"Check date order",IF(AND(ISNUMBER($O18),$O18&lt;$E18),"Check date order",IF(AND($R18="Closed",OR($O18="",NOT(ISNUMBER($O18)),$L18="")),"Check closure fields",IF(AND(ISNUMBER($O18),$R18&lt;&gt;"Closed"),"Check status / close date",IF(AND($R18&lt;&gt;"Closed",$R18&lt;&gt;"Withdrawn",ISNUMBER($N18),$N18&lt;TODAY()),"Past target",IF(AND($I18="",IFERROR(TODAY()-$E18,0)&gt;Assumptions!$B$5),"Response date check",IF(AND($R18&lt;&gt;"Closed",$R18&lt;&gt;"Withdrawn",$N18="",IFERROR(TODAY()-$E18,0)&gt;Assumptions!$B$6),"Aging check",IF(AND(ISNUMBER($P18),$P18&gt;Assumptions!$B$7),"Cost review",""))))))))))))))</f>
        <v/>
      </c>
    </row>
    <row r="19" ht="24" customHeight="1">
      <c r="A19" s="17" t="n"/>
      <c r="B19" s="18" t="n"/>
      <c r="C19" s="19" t="n"/>
      <c r="D19" s="18" t="n"/>
      <c r="E19" s="20" t="n"/>
      <c r="F19" s="19" t="n"/>
      <c r="G19" s="19" t="n"/>
      <c r="H19" s="18" t="n"/>
      <c r="I19" s="20" t="n"/>
      <c r="J19" s="18" t="n"/>
      <c r="K19" s="18" t="n"/>
      <c r="L19" s="18" t="n"/>
      <c r="M19" s="18" t="n"/>
      <c r="N19" s="20" t="n"/>
      <c r="O19" s="20" t="n"/>
      <c r="P19" s="21" t="n"/>
      <c r="Q19" s="18" t="n"/>
      <c r="R19" s="19" t="n"/>
      <c r="S19" s="13">
        <f>IF($A19="","",IF(OR(NOT(ISNUMBER($E19)),NOT(ISNUMBER($I19))),"",IFERROR($I19-$E19,"")))</f>
        <v/>
      </c>
      <c r="T19" s="13">
        <f>IF($A19="","",IF(NOT(ISNUMBER($E19)),"",IF(ISNUMBER($O19),IFERROR($O19-$E19,""),IF(OR($R19="Closed",$R19="Withdrawn"),"",IFERROR(TODAY()-$E19,"")))))</f>
        <v/>
      </c>
      <c r="U19" s="22">
        <f>IF($A19="","",IF(OR($B19="",$C19="",$D19="",$E19="",$H19="",$K19="",$R19=""),"Review missing core fields",IF(NOT(ISNUMBER($E19)),"Check received date",IF(AND($I19&lt;&gt;"",NOT(ISNUMBER($I19))),"Check response date",IF(AND($N19&lt;&gt;"",NOT(ISNUMBER($N19))),"Check target date",IF(AND($O19&lt;&gt;"",NOT(ISNUMBER($O19))),"Check closed date",IF(AND(ISNUMBER($I19),$I19&lt;$E19),"Check date order",IF(AND(ISNUMBER($O19),$O19&lt;$E19),"Check date order",IF(AND($R19="Closed",OR($O19="",NOT(ISNUMBER($O19)),$L19="")),"Check closure fields",IF(AND(ISNUMBER($O19),$R19&lt;&gt;"Closed"),"Check status / close date",IF(AND($R19&lt;&gt;"Closed",$R19&lt;&gt;"Withdrawn",ISNUMBER($N19),$N19&lt;TODAY()),"Past target",IF(AND($I19="",IFERROR(TODAY()-$E19,0)&gt;Assumptions!$B$5),"Response date check",IF(AND($R19&lt;&gt;"Closed",$R19&lt;&gt;"Withdrawn",$N19="",IFERROR(TODAY()-$E19,0)&gt;Assumptions!$B$6),"Aging check",IF(AND(ISNUMBER($P19),$P19&gt;Assumptions!$B$7),"Cost review",""))))))))))))))</f>
        <v/>
      </c>
    </row>
    <row r="20" ht="24" customHeight="1">
      <c r="A20" s="17" t="n"/>
      <c r="B20" s="18" t="n"/>
      <c r="C20" s="19" t="n"/>
      <c r="D20" s="18" t="n"/>
      <c r="E20" s="20" t="n"/>
      <c r="F20" s="19" t="n"/>
      <c r="G20" s="19" t="n"/>
      <c r="H20" s="18" t="n"/>
      <c r="I20" s="20" t="n"/>
      <c r="J20" s="18" t="n"/>
      <c r="K20" s="18" t="n"/>
      <c r="L20" s="18" t="n"/>
      <c r="M20" s="18" t="n"/>
      <c r="N20" s="20" t="n"/>
      <c r="O20" s="20" t="n"/>
      <c r="P20" s="21" t="n"/>
      <c r="Q20" s="18" t="n"/>
      <c r="R20" s="19" t="n"/>
      <c r="S20" s="15">
        <f>IF($A20="","",IF(OR(NOT(ISNUMBER($E20)),NOT(ISNUMBER($I20))),"",IFERROR($I20-$E20,"")))</f>
        <v/>
      </c>
      <c r="T20" s="15">
        <f>IF($A20="","",IF(NOT(ISNUMBER($E20)),"",IF(ISNUMBER($O20),IFERROR($O20-$E20,""),IF(OR($R20="Closed",$R20="Withdrawn"),"",IFERROR(TODAY()-$E20,"")))))</f>
        <v/>
      </c>
      <c r="U20" s="23">
        <f>IF($A20="","",IF(OR($B20="",$C20="",$D20="",$E20="",$H20="",$K20="",$R20=""),"Review missing core fields",IF(NOT(ISNUMBER($E20)),"Check received date",IF(AND($I20&lt;&gt;"",NOT(ISNUMBER($I20))),"Check response date",IF(AND($N20&lt;&gt;"",NOT(ISNUMBER($N20))),"Check target date",IF(AND($O20&lt;&gt;"",NOT(ISNUMBER($O20))),"Check closed date",IF(AND(ISNUMBER($I20),$I20&lt;$E20),"Check date order",IF(AND(ISNUMBER($O20),$O20&lt;$E20),"Check date order",IF(AND($R20="Closed",OR($O20="",NOT(ISNUMBER($O20)),$L20="")),"Check closure fields",IF(AND(ISNUMBER($O20),$R20&lt;&gt;"Closed"),"Check status / close date",IF(AND($R20&lt;&gt;"Closed",$R20&lt;&gt;"Withdrawn",ISNUMBER($N20),$N20&lt;TODAY()),"Past target",IF(AND($I20="",IFERROR(TODAY()-$E20,0)&gt;Assumptions!$B$5),"Response date check",IF(AND($R20&lt;&gt;"Closed",$R20&lt;&gt;"Withdrawn",$N20="",IFERROR(TODAY()-$E20,0)&gt;Assumptions!$B$6),"Aging check",IF(AND(ISNUMBER($P20),$P20&gt;Assumptions!$B$7),"Cost review",""))))))))))))))</f>
        <v/>
      </c>
    </row>
    <row r="21" ht="24" customHeight="1">
      <c r="A21" s="17" t="n"/>
      <c r="B21" s="18" t="n"/>
      <c r="C21" s="19" t="n"/>
      <c r="D21" s="18" t="n"/>
      <c r="E21" s="20" t="n"/>
      <c r="F21" s="19" t="n"/>
      <c r="G21" s="19" t="n"/>
      <c r="H21" s="18" t="n"/>
      <c r="I21" s="20" t="n"/>
      <c r="J21" s="18" t="n"/>
      <c r="K21" s="18" t="n"/>
      <c r="L21" s="18" t="n"/>
      <c r="M21" s="18" t="n"/>
      <c r="N21" s="20" t="n"/>
      <c r="O21" s="20" t="n"/>
      <c r="P21" s="21" t="n"/>
      <c r="Q21" s="18" t="n"/>
      <c r="R21" s="19" t="n"/>
      <c r="S21" s="13">
        <f>IF($A21="","",IF(OR(NOT(ISNUMBER($E21)),NOT(ISNUMBER($I21))),"",IFERROR($I21-$E21,"")))</f>
        <v/>
      </c>
      <c r="T21" s="13">
        <f>IF($A21="","",IF(NOT(ISNUMBER($E21)),"",IF(ISNUMBER($O21),IFERROR($O21-$E21,""),IF(OR($R21="Closed",$R21="Withdrawn"),"",IFERROR(TODAY()-$E21,"")))))</f>
        <v/>
      </c>
      <c r="U21" s="22">
        <f>IF($A21="","",IF(OR($B21="",$C21="",$D21="",$E21="",$H21="",$K21="",$R21=""),"Review missing core fields",IF(NOT(ISNUMBER($E21)),"Check received date",IF(AND($I21&lt;&gt;"",NOT(ISNUMBER($I21))),"Check response date",IF(AND($N21&lt;&gt;"",NOT(ISNUMBER($N21))),"Check target date",IF(AND($O21&lt;&gt;"",NOT(ISNUMBER($O21))),"Check closed date",IF(AND(ISNUMBER($I21),$I21&lt;$E21),"Check date order",IF(AND(ISNUMBER($O21),$O21&lt;$E21),"Check date order",IF(AND($R21="Closed",OR($O21="",NOT(ISNUMBER($O21)),$L21="")),"Check closure fields",IF(AND(ISNUMBER($O21),$R21&lt;&gt;"Closed"),"Check status / close date",IF(AND($R21&lt;&gt;"Closed",$R21&lt;&gt;"Withdrawn",ISNUMBER($N21),$N21&lt;TODAY()),"Past target",IF(AND($I21="",IFERROR(TODAY()-$E21,0)&gt;Assumptions!$B$5),"Response date check",IF(AND($R21&lt;&gt;"Closed",$R21&lt;&gt;"Withdrawn",$N21="",IFERROR(TODAY()-$E21,0)&gt;Assumptions!$B$6),"Aging check",IF(AND(ISNUMBER($P21),$P21&gt;Assumptions!$B$7),"Cost review",""))))))))))))))</f>
        <v/>
      </c>
    </row>
    <row r="22" ht="24" customHeight="1">
      <c r="A22" s="17" t="n"/>
      <c r="B22" s="18" t="n"/>
      <c r="C22" s="19" t="n"/>
      <c r="D22" s="18" t="n"/>
      <c r="E22" s="20" t="n"/>
      <c r="F22" s="19" t="n"/>
      <c r="G22" s="19" t="n"/>
      <c r="H22" s="18" t="n"/>
      <c r="I22" s="20" t="n"/>
      <c r="J22" s="18" t="n"/>
      <c r="K22" s="18" t="n"/>
      <c r="L22" s="18" t="n"/>
      <c r="M22" s="18" t="n"/>
      <c r="N22" s="20" t="n"/>
      <c r="O22" s="20" t="n"/>
      <c r="P22" s="21" t="n"/>
      <c r="Q22" s="18" t="n"/>
      <c r="R22" s="19" t="n"/>
      <c r="S22" s="15">
        <f>IF($A22="","",IF(OR(NOT(ISNUMBER($E22)),NOT(ISNUMBER($I22))),"",IFERROR($I22-$E22,"")))</f>
        <v/>
      </c>
      <c r="T22" s="15">
        <f>IF($A22="","",IF(NOT(ISNUMBER($E22)),"",IF(ISNUMBER($O22),IFERROR($O22-$E22,""),IF(OR($R22="Closed",$R22="Withdrawn"),"",IFERROR(TODAY()-$E22,"")))))</f>
        <v/>
      </c>
      <c r="U22" s="23">
        <f>IF($A22="","",IF(OR($B22="",$C22="",$D22="",$E22="",$H22="",$K22="",$R22=""),"Review missing core fields",IF(NOT(ISNUMBER($E22)),"Check received date",IF(AND($I22&lt;&gt;"",NOT(ISNUMBER($I22))),"Check response date",IF(AND($N22&lt;&gt;"",NOT(ISNUMBER($N22))),"Check target date",IF(AND($O22&lt;&gt;"",NOT(ISNUMBER($O22))),"Check closed date",IF(AND(ISNUMBER($I22),$I22&lt;$E22),"Check date order",IF(AND(ISNUMBER($O22),$O22&lt;$E22),"Check date order",IF(AND($R22="Closed",OR($O22="",NOT(ISNUMBER($O22)),$L22="")),"Check closure fields",IF(AND(ISNUMBER($O22),$R22&lt;&gt;"Closed"),"Check status / close date",IF(AND($R22&lt;&gt;"Closed",$R22&lt;&gt;"Withdrawn",ISNUMBER($N22),$N22&lt;TODAY()),"Past target",IF(AND($I22="",IFERROR(TODAY()-$E22,0)&gt;Assumptions!$B$5),"Response date check",IF(AND($R22&lt;&gt;"Closed",$R22&lt;&gt;"Withdrawn",$N22="",IFERROR(TODAY()-$E22,0)&gt;Assumptions!$B$6),"Aging check",IF(AND(ISNUMBER($P22),$P22&gt;Assumptions!$B$7),"Cost review",""))))))))))))))</f>
        <v/>
      </c>
    </row>
    <row r="23" ht="24" customHeight="1">
      <c r="A23" s="17" t="n"/>
      <c r="B23" s="18" t="n"/>
      <c r="C23" s="19" t="n"/>
      <c r="D23" s="18" t="n"/>
      <c r="E23" s="20" t="n"/>
      <c r="F23" s="19" t="n"/>
      <c r="G23" s="19" t="n"/>
      <c r="H23" s="18" t="n"/>
      <c r="I23" s="20" t="n"/>
      <c r="J23" s="18" t="n"/>
      <c r="K23" s="18" t="n"/>
      <c r="L23" s="18" t="n"/>
      <c r="M23" s="18" t="n"/>
      <c r="N23" s="20" t="n"/>
      <c r="O23" s="20" t="n"/>
      <c r="P23" s="21" t="n"/>
      <c r="Q23" s="18" t="n"/>
      <c r="R23" s="19" t="n"/>
      <c r="S23" s="13">
        <f>IF($A23="","",IF(OR(NOT(ISNUMBER($E23)),NOT(ISNUMBER($I23))),"",IFERROR($I23-$E23,"")))</f>
        <v/>
      </c>
      <c r="T23" s="13">
        <f>IF($A23="","",IF(NOT(ISNUMBER($E23)),"",IF(ISNUMBER($O23),IFERROR($O23-$E23,""),IF(OR($R23="Closed",$R23="Withdrawn"),"",IFERROR(TODAY()-$E23,"")))))</f>
        <v/>
      </c>
      <c r="U23" s="22">
        <f>IF($A23="","",IF(OR($B23="",$C23="",$D23="",$E23="",$H23="",$K23="",$R23=""),"Review missing core fields",IF(NOT(ISNUMBER($E23)),"Check received date",IF(AND($I23&lt;&gt;"",NOT(ISNUMBER($I23))),"Check response date",IF(AND($N23&lt;&gt;"",NOT(ISNUMBER($N23))),"Check target date",IF(AND($O23&lt;&gt;"",NOT(ISNUMBER($O23))),"Check closed date",IF(AND(ISNUMBER($I23),$I23&lt;$E23),"Check date order",IF(AND(ISNUMBER($O23),$O23&lt;$E23),"Check date order",IF(AND($R23="Closed",OR($O23="",NOT(ISNUMBER($O23)),$L23="")),"Check closure fields",IF(AND(ISNUMBER($O23),$R23&lt;&gt;"Closed"),"Check status / close date",IF(AND($R23&lt;&gt;"Closed",$R23&lt;&gt;"Withdrawn",ISNUMBER($N23),$N23&lt;TODAY()),"Past target",IF(AND($I23="",IFERROR(TODAY()-$E23,0)&gt;Assumptions!$B$5),"Response date check",IF(AND($R23&lt;&gt;"Closed",$R23&lt;&gt;"Withdrawn",$N23="",IFERROR(TODAY()-$E23,0)&gt;Assumptions!$B$6),"Aging check",IF(AND(ISNUMBER($P23),$P23&gt;Assumptions!$B$7),"Cost review",""))))))))))))))</f>
        <v/>
      </c>
    </row>
    <row r="24" ht="24" customHeight="1">
      <c r="A24" s="17" t="n"/>
      <c r="B24" s="18" t="n"/>
      <c r="C24" s="19" t="n"/>
      <c r="D24" s="18" t="n"/>
      <c r="E24" s="20" t="n"/>
      <c r="F24" s="19" t="n"/>
      <c r="G24" s="19" t="n"/>
      <c r="H24" s="18" t="n"/>
      <c r="I24" s="20" t="n"/>
      <c r="J24" s="18" t="n"/>
      <c r="K24" s="18" t="n"/>
      <c r="L24" s="18" t="n"/>
      <c r="M24" s="18" t="n"/>
      <c r="N24" s="20" t="n"/>
      <c r="O24" s="20" t="n"/>
      <c r="P24" s="21" t="n"/>
      <c r="Q24" s="18" t="n"/>
      <c r="R24" s="19" t="n"/>
      <c r="S24" s="15">
        <f>IF($A24="","",IF(OR(NOT(ISNUMBER($E24)),NOT(ISNUMBER($I24))),"",IFERROR($I24-$E24,"")))</f>
        <v/>
      </c>
      <c r="T24" s="15">
        <f>IF($A24="","",IF(NOT(ISNUMBER($E24)),"",IF(ISNUMBER($O24),IFERROR($O24-$E24,""),IF(OR($R24="Closed",$R24="Withdrawn"),"",IFERROR(TODAY()-$E24,"")))))</f>
        <v/>
      </c>
      <c r="U24" s="23">
        <f>IF($A24="","",IF(OR($B24="",$C24="",$D24="",$E24="",$H24="",$K24="",$R24=""),"Review missing core fields",IF(NOT(ISNUMBER($E24)),"Check received date",IF(AND($I24&lt;&gt;"",NOT(ISNUMBER($I24))),"Check response date",IF(AND($N24&lt;&gt;"",NOT(ISNUMBER($N24))),"Check target date",IF(AND($O24&lt;&gt;"",NOT(ISNUMBER($O24))),"Check closed date",IF(AND(ISNUMBER($I24),$I24&lt;$E24),"Check date order",IF(AND(ISNUMBER($O24),$O24&lt;$E24),"Check date order",IF(AND($R24="Closed",OR($O24="",NOT(ISNUMBER($O24)),$L24="")),"Check closure fields",IF(AND(ISNUMBER($O24),$R24&lt;&gt;"Closed"),"Check status / close date",IF(AND($R24&lt;&gt;"Closed",$R24&lt;&gt;"Withdrawn",ISNUMBER($N24),$N24&lt;TODAY()),"Past target",IF(AND($I24="",IFERROR(TODAY()-$E24,0)&gt;Assumptions!$B$5),"Response date check",IF(AND($R24&lt;&gt;"Closed",$R24&lt;&gt;"Withdrawn",$N24="",IFERROR(TODAY()-$E24,0)&gt;Assumptions!$B$6),"Aging check",IF(AND(ISNUMBER($P24),$P24&gt;Assumptions!$B$7),"Cost review",""))))))))))))))</f>
        <v/>
      </c>
    </row>
    <row r="25" ht="24" customHeight="1">
      <c r="A25" s="17" t="n"/>
      <c r="B25" s="18" t="n"/>
      <c r="C25" s="19" t="n"/>
      <c r="D25" s="18" t="n"/>
      <c r="E25" s="20" t="n"/>
      <c r="F25" s="19" t="n"/>
      <c r="G25" s="19" t="n"/>
      <c r="H25" s="18" t="n"/>
      <c r="I25" s="20" t="n"/>
      <c r="J25" s="18" t="n"/>
      <c r="K25" s="18" t="n"/>
      <c r="L25" s="18" t="n"/>
      <c r="M25" s="18" t="n"/>
      <c r="N25" s="20" t="n"/>
      <c r="O25" s="20" t="n"/>
      <c r="P25" s="21" t="n"/>
      <c r="Q25" s="18" t="n"/>
      <c r="R25" s="19" t="n"/>
      <c r="S25" s="13">
        <f>IF($A25="","",IF(OR(NOT(ISNUMBER($E25)),NOT(ISNUMBER($I25))),"",IFERROR($I25-$E25,"")))</f>
        <v/>
      </c>
      <c r="T25" s="13">
        <f>IF($A25="","",IF(NOT(ISNUMBER($E25)),"",IF(ISNUMBER($O25),IFERROR($O25-$E25,""),IF(OR($R25="Closed",$R25="Withdrawn"),"",IFERROR(TODAY()-$E25,"")))))</f>
        <v/>
      </c>
      <c r="U25" s="22">
        <f>IF($A25="","",IF(OR($B25="",$C25="",$D25="",$E25="",$H25="",$K25="",$R25=""),"Review missing core fields",IF(NOT(ISNUMBER($E25)),"Check received date",IF(AND($I25&lt;&gt;"",NOT(ISNUMBER($I25))),"Check response date",IF(AND($N25&lt;&gt;"",NOT(ISNUMBER($N25))),"Check target date",IF(AND($O25&lt;&gt;"",NOT(ISNUMBER($O25))),"Check closed date",IF(AND(ISNUMBER($I25),$I25&lt;$E25),"Check date order",IF(AND(ISNUMBER($O25),$O25&lt;$E25),"Check date order",IF(AND($R25="Closed",OR($O25="",NOT(ISNUMBER($O25)),$L25="")),"Check closure fields",IF(AND(ISNUMBER($O25),$R25&lt;&gt;"Closed"),"Check status / close date",IF(AND($R25&lt;&gt;"Closed",$R25&lt;&gt;"Withdrawn",ISNUMBER($N25),$N25&lt;TODAY()),"Past target",IF(AND($I25="",IFERROR(TODAY()-$E25,0)&gt;Assumptions!$B$5),"Response date check",IF(AND($R25&lt;&gt;"Closed",$R25&lt;&gt;"Withdrawn",$N25="",IFERROR(TODAY()-$E25,0)&gt;Assumptions!$B$6),"Aging check",IF(AND(ISNUMBER($P25),$P25&gt;Assumptions!$B$7),"Cost review",""))))))))))))))</f>
        <v/>
      </c>
    </row>
    <row r="26" ht="24" customHeight="1">
      <c r="A26" s="17" t="n"/>
      <c r="B26" s="18" t="n"/>
      <c r="C26" s="19" t="n"/>
      <c r="D26" s="18" t="n"/>
      <c r="E26" s="20" t="n"/>
      <c r="F26" s="19" t="n"/>
      <c r="G26" s="19" t="n"/>
      <c r="H26" s="18" t="n"/>
      <c r="I26" s="20" t="n"/>
      <c r="J26" s="18" t="n"/>
      <c r="K26" s="18" t="n"/>
      <c r="L26" s="18" t="n"/>
      <c r="M26" s="18" t="n"/>
      <c r="N26" s="20" t="n"/>
      <c r="O26" s="20" t="n"/>
      <c r="P26" s="21" t="n"/>
      <c r="Q26" s="18" t="n"/>
      <c r="R26" s="19" t="n"/>
      <c r="S26" s="15">
        <f>IF($A26="","",IF(OR(NOT(ISNUMBER($E26)),NOT(ISNUMBER($I26))),"",IFERROR($I26-$E26,"")))</f>
        <v/>
      </c>
      <c r="T26" s="15">
        <f>IF($A26="","",IF(NOT(ISNUMBER($E26)),"",IF(ISNUMBER($O26),IFERROR($O26-$E26,""),IF(OR($R26="Closed",$R26="Withdrawn"),"",IFERROR(TODAY()-$E26,"")))))</f>
        <v/>
      </c>
      <c r="U26" s="23">
        <f>IF($A26="","",IF(OR($B26="",$C26="",$D26="",$E26="",$H26="",$K26="",$R26=""),"Review missing core fields",IF(NOT(ISNUMBER($E26)),"Check received date",IF(AND($I26&lt;&gt;"",NOT(ISNUMBER($I26))),"Check response date",IF(AND($N26&lt;&gt;"",NOT(ISNUMBER($N26))),"Check target date",IF(AND($O26&lt;&gt;"",NOT(ISNUMBER($O26))),"Check closed date",IF(AND(ISNUMBER($I26),$I26&lt;$E26),"Check date order",IF(AND(ISNUMBER($O26),$O26&lt;$E26),"Check date order",IF(AND($R26="Closed",OR($O26="",NOT(ISNUMBER($O26)),$L26="")),"Check closure fields",IF(AND(ISNUMBER($O26),$R26&lt;&gt;"Closed"),"Check status / close date",IF(AND($R26&lt;&gt;"Closed",$R26&lt;&gt;"Withdrawn",ISNUMBER($N26),$N26&lt;TODAY()),"Past target",IF(AND($I26="",IFERROR(TODAY()-$E26,0)&gt;Assumptions!$B$5),"Response date check",IF(AND($R26&lt;&gt;"Closed",$R26&lt;&gt;"Withdrawn",$N26="",IFERROR(TODAY()-$E26,0)&gt;Assumptions!$B$6),"Aging check",IF(AND(ISNUMBER($P26),$P26&gt;Assumptions!$B$7),"Cost review",""))))))))))))))</f>
        <v/>
      </c>
    </row>
    <row r="27" ht="24" customHeight="1">
      <c r="A27" s="17" t="n"/>
      <c r="B27" s="18" t="n"/>
      <c r="C27" s="19" t="n"/>
      <c r="D27" s="18" t="n"/>
      <c r="E27" s="20" t="n"/>
      <c r="F27" s="19" t="n"/>
      <c r="G27" s="19" t="n"/>
      <c r="H27" s="18" t="n"/>
      <c r="I27" s="20" t="n"/>
      <c r="J27" s="18" t="n"/>
      <c r="K27" s="18" t="n"/>
      <c r="L27" s="18" t="n"/>
      <c r="M27" s="18" t="n"/>
      <c r="N27" s="20" t="n"/>
      <c r="O27" s="20" t="n"/>
      <c r="P27" s="21" t="n"/>
      <c r="Q27" s="18" t="n"/>
      <c r="R27" s="19" t="n"/>
      <c r="S27" s="13">
        <f>IF($A27="","",IF(OR(NOT(ISNUMBER($E27)),NOT(ISNUMBER($I27))),"",IFERROR($I27-$E27,"")))</f>
        <v/>
      </c>
      <c r="T27" s="13">
        <f>IF($A27="","",IF(NOT(ISNUMBER($E27)),"",IF(ISNUMBER($O27),IFERROR($O27-$E27,""),IF(OR($R27="Closed",$R27="Withdrawn"),"",IFERROR(TODAY()-$E27,"")))))</f>
        <v/>
      </c>
      <c r="U27" s="22">
        <f>IF($A27="","",IF(OR($B27="",$C27="",$D27="",$E27="",$H27="",$K27="",$R27=""),"Review missing core fields",IF(NOT(ISNUMBER($E27)),"Check received date",IF(AND($I27&lt;&gt;"",NOT(ISNUMBER($I27))),"Check response date",IF(AND($N27&lt;&gt;"",NOT(ISNUMBER($N27))),"Check target date",IF(AND($O27&lt;&gt;"",NOT(ISNUMBER($O27))),"Check closed date",IF(AND(ISNUMBER($I27),$I27&lt;$E27),"Check date order",IF(AND(ISNUMBER($O27),$O27&lt;$E27),"Check date order",IF(AND($R27="Closed",OR($O27="",NOT(ISNUMBER($O27)),$L27="")),"Check closure fields",IF(AND(ISNUMBER($O27),$R27&lt;&gt;"Closed"),"Check status / close date",IF(AND($R27&lt;&gt;"Closed",$R27&lt;&gt;"Withdrawn",ISNUMBER($N27),$N27&lt;TODAY()),"Past target",IF(AND($I27="",IFERROR(TODAY()-$E27,0)&gt;Assumptions!$B$5),"Response date check",IF(AND($R27&lt;&gt;"Closed",$R27&lt;&gt;"Withdrawn",$N27="",IFERROR(TODAY()-$E27,0)&gt;Assumptions!$B$6),"Aging check",IF(AND(ISNUMBER($P27),$P27&gt;Assumptions!$B$7),"Cost review",""))))))))))))))</f>
        <v/>
      </c>
    </row>
    <row r="28" ht="24" customHeight="1">
      <c r="A28" s="17" t="n"/>
      <c r="B28" s="18" t="n"/>
      <c r="C28" s="19" t="n"/>
      <c r="D28" s="18" t="n"/>
      <c r="E28" s="20" t="n"/>
      <c r="F28" s="19" t="n"/>
      <c r="G28" s="19" t="n"/>
      <c r="H28" s="18" t="n"/>
      <c r="I28" s="20" t="n"/>
      <c r="J28" s="18" t="n"/>
      <c r="K28" s="18" t="n"/>
      <c r="L28" s="18" t="n"/>
      <c r="M28" s="18" t="n"/>
      <c r="N28" s="20" t="n"/>
      <c r="O28" s="20" t="n"/>
      <c r="P28" s="21" t="n"/>
      <c r="Q28" s="18" t="n"/>
      <c r="R28" s="19" t="n"/>
      <c r="S28" s="15">
        <f>IF($A28="","",IF(OR(NOT(ISNUMBER($E28)),NOT(ISNUMBER($I28))),"",IFERROR($I28-$E28,"")))</f>
        <v/>
      </c>
      <c r="T28" s="15">
        <f>IF($A28="","",IF(NOT(ISNUMBER($E28)),"",IF(ISNUMBER($O28),IFERROR($O28-$E28,""),IF(OR($R28="Closed",$R28="Withdrawn"),"",IFERROR(TODAY()-$E28,"")))))</f>
        <v/>
      </c>
      <c r="U28" s="23">
        <f>IF($A28="","",IF(OR($B28="",$C28="",$D28="",$E28="",$H28="",$K28="",$R28=""),"Review missing core fields",IF(NOT(ISNUMBER($E28)),"Check received date",IF(AND($I28&lt;&gt;"",NOT(ISNUMBER($I28))),"Check response date",IF(AND($N28&lt;&gt;"",NOT(ISNUMBER($N28))),"Check target date",IF(AND($O28&lt;&gt;"",NOT(ISNUMBER($O28))),"Check closed date",IF(AND(ISNUMBER($I28),$I28&lt;$E28),"Check date order",IF(AND(ISNUMBER($O28),$O28&lt;$E28),"Check date order",IF(AND($R28="Closed",OR($O28="",NOT(ISNUMBER($O28)),$L28="")),"Check closure fields",IF(AND(ISNUMBER($O28),$R28&lt;&gt;"Closed"),"Check status / close date",IF(AND($R28&lt;&gt;"Closed",$R28&lt;&gt;"Withdrawn",ISNUMBER($N28),$N28&lt;TODAY()),"Past target",IF(AND($I28="",IFERROR(TODAY()-$E28,0)&gt;Assumptions!$B$5),"Response date check",IF(AND($R28&lt;&gt;"Closed",$R28&lt;&gt;"Withdrawn",$N28="",IFERROR(TODAY()-$E28,0)&gt;Assumptions!$B$6),"Aging check",IF(AND(ISNUMBER($P28),$P28&gt;Assumptions!$B$7),"Cost review",""))))))))))))))</f>
        <v/>
      </c>
    </row>
    <row r="29" ht="24" customHeight="1">
      <c r="A29" s="17" t="n"/>
      <c r="B29" s="18" t="n"/>
      <c r="C29" s="19" t="n"/>
      <c r="D29" s="18" t="n"/>
      <c r="E29" s="20" t="n"/>
      <c r="F29" s="19" t="n"/>
      <c r="G29" s="19" t="n"/>
      <c r="H29" s="18" t="n"/>
      <c r="I29" s="20" t="n"/>
      <c r="J29" s="18" t="n"/>
      <c r="K29" s="18" t="n"/>
      <c r="L29" s="18" t="n"/>
      <c r="M29" s="18" t="n"/>
      <c r="N29" s="20" t="n"/>
      <c r="O29" s="20" t="n"/>
      <c r="P29" s="21" t="n"/>
      <c r="Q29" s="18" t="n"/>
      <c r="R29" s="19" t="n"/>
      <c r="S29" s="13">
        <f>IF($A29="","",IF(OR(NOT(ISNUMBER($E29)),NOT(ISNUMBER($I29))),"",IFERROR($I29-$E29,"")))</f>
        <v/>
      </c>
      <c r="T29" s="13">
        <f>IF($A29="","",IF(NOT(ISNUMBER($E29)),"",IF(ISNUMBER($O29),IFERROR($O29-$E29,""),IF(OR($R29="Closed",$R29="Withdrawn"),"",IFERROR(TODAY()-$E29,"")))))</f>
        <v/>
      </c>
      <c r="U29" s="22">
        <f>IF($A29="","",IF(OR($B29="",$C29="",$D29="",$E29="",$H29="",$K29="",$R29=""),"Review missing core fields",IF(NOT(ISNUMBER($E29)),"Check received date",IF(AND($I29&lt;&gt;"",NOT(ISNUMBER($I29))),"Check response date",IF(AND($N29&lt;&gt;"",NOT(ISNUMBER($N29))),"Check target date",IF(AND($O29&lt;&gt;"",NOT(ISNUMBER($O29))),"Check closed date",IF(AND(ISNUMBER($I29),$I29&lt;$E29),"Check date order",IF(AND(ISNUMBER($O29),$O29&lt;$E29),"Check date order",IF(AND($R29="Closed",OR($O29="",NOT(ISNUMBER($O29)),$L29="")),"Check closure fields",IF(AND(ISNUMBER($O29),$R29&lt;&gt;"Closed"),"Check status / close date",IF(AND($R29&lt;&gt;"Closed",$R29&lt;&gt;"Withdrawn",ISNUMBER($N29),$N29&lt;TODAY()),"Past target",IF(AND($I29="",IFERROR(TODAY()-$E29,0)&gt;Assumptions!$B$5),"Response date check",IF(AND($R29&lt;&gt;"Closed",$R29&lt;&gt;"Withdrawn",$N29="",IFERROR(TODAY()-$E29,0)&gt;Assumptions!$B$6),"Aging check",IF(AND(ISNUMBER($P29),$P29&gt;Assumptions!$B$7),"Cost review",""))))))))))))))</f>
        <v/>
      </c>
    </row>
    <row r="30" ht="24" customHeight="1">
      <c r="A30" s="17" t="n"/>
      <c r="B30" s="18" t="n"/>
      <c r="C30" s="19" t="n"/>
      <c r="D30" s="18" t="n"/>
      <c r="E30" s="20" t="n"/>
      <c r="F30" s="19" t="n"/>
      <c r="G30" s="19" t="n"/>
      <c r="H30" s="18" t="n"/>
      <c r="I30" s="20" t="n"/>
      <c r="J30" s="18" t="n"/>
      <c r="K30" s="18" t="n"/>
      <c r="L30" s="18" t="n"/>
      <c r="M30" s="18" t="n"/>
      <c r="N30" s="20" t="n"/>
      <c r="O30" s="20" t="n"/>
      <c r="P30" s="21" t="n"/>
      <c r="Q30" s="18" t="n"/>
      <c r="R30" s="19" t="n"/>
      <c r="S30" s="15">
        <f>IF($A30="","",IF(OR(NOT(ISNUMBER($E30)),NOT(ISNUMBER($I30))),"",IFERROR($I30-$E30,"")))</f>
        <v/>
      </c>
      <c r="T30" s="15">
        <f>IF($A30="","",IF(NOT(ISNUMBER($E30)),"",IF(ISNUMBER($O30),IFERROR($O30-$E30,""),IF(OR($R30="Closed",$R30="Withdrawn"),"",IFERROR(TODAY()-$E30,"")))))</f>
        <v/>
      </c>
      <c r="U30" s="23">
        <f>IF($A30="","",IF(OR($B30="",$C30="",$D30="",$E30="",$H30="",$K30="",$R30=""),"Review missing core fields",IF(NOT(ISNUMBER($E30)),"Check received date",IF(AND($I30&lt;&gt;"",NOT(ISNUMBER($I30))),"Check response date",IF(AND($N30&lt;&gt;"",NOT(ISNUMBER($N30))),"Check target date",IF(AND($O30&lt;&gt;"",NOT(ISNUMBER($O30))),"Check closed date",IF(AND(ISNUMBER($I30),$I30&lt;$E30),"Check date order",IF(AND(ISNUMBER($O30),$O30&lt;$E30),"Check date order",IF(AND($R30="Closed",OR($O30="",NOT(ISNUMBER($O30)),$L30="")),"Check closure fields",IF(AND(ISNUMBER($O30),$R30&lt;&gt;"Closed"),"Check status / close date",IF(AND($R30&lt;&gt;"Closed",$R30&lt;&gt;"Withdrawn",ISNUMBER($N30),$N30&lt;TODAY()),"Past target",IF(AND($I30="",IFERROR(TODAY()-$E30,0)&gt;Assumptions!$B$5),"Response date check",IF(AND($R30&lt;&gt;"Closed",$R30&lt;&gt;"Withdrawn",$N30="",IFERROR(TODAY()-$E30,0)&gt;Assumptions!$B$6),"Aging check",IF(AND(ISNUMBER($P30),$P30&gt;Assumptions!$B$7),"Cost review",""))))))))))))))</f>
        <v/>
      </c>
    </row>
    <row r="31" ht="24" customHeight="1">
      <c r="A31" s="17" t="n"/>
      <c r="B31" s="18" t="n"/>
      <c r="C31" s="19" t="n"/>
      <c r="D31" s="18" t="n"/>
      <c r="E31" s="20" t="n"/>
      <c r="F31" s="19" t="n"/>
      <c r="G31" s="19" t="n"/>
      <c r="H31" s="18" t="n"/>
      <c r="I31" s="20" t="n"/>
      <c r="J31" s="18" t="n"/>
      <c r="K31" s="18" t="n"/>
      <c r="L31" s="18" t="n"/>
      <c r="M31" s="18" t="n"/>
      <c r="N31" s="20" t="n"/>
      <c r="O31" s="20" t="n"/>
      <c r="P31" s="21" t="n"/>
      <c r="Q31" s="18" t="n"/>
      <c r="R31" s="19" t="n"/>
      <c r="S31" s="13">
        <f>IF($A31="","",IF(OR(NOT(ISNUMBER($E31)),NOT(ISNUMBER($I31))),"",IFERROR($I31-$E31,"")))</f>
        <v/>
      </c>
      <c r="T31" s="13">
        <f>IF($A31="","",IF(NOT(ISNUMBER($E31)),"",IF(ISNUMBER($O31),IFERROR($O31-$E31,""),IF(OR($R31="Closed",$R31="Withdrawn"),"",IFERROR(TODAY()-$E31,"")))))</f>
        <v/>
      </c>
      <c r="U31" s="22">
        <f>IF($A31="","",IF(OR($B31="",$C31="",$D31="",$E31="",$H31="",$K31="",$R31=""),"Review missing core fields",IF(NOT(ISNUMBER($E31)),"Check received date",IF(AND($I31&lt;&gt;"",NOT(ISNUMBER($I31))),"Check response date",IF(AND($N31&lt;&gt;"",NOT(ISNUMBER($N31))),"Check target date",IF(AND($O31&lt;&gt;"",NOT(ISNUMBER($O31))),"Check closed date",IF(AND(ISNUMBER($I31),$I31&lt;$E31),"Check date order",IF(AND(ISNUMBER($O31),$O31&lt;$E31),"Check date order",IF(AND($R31="Closed",OR($O31="",NOT(ISNUMBER($O31)),$L31="")),"Check closure fields",IF(AND(ISNUMBER($O31),$R31&lt;&gt;"Closed"),"Check status / close date",IF(AND($R31&lt;&gt;"Closed",$R31&lt;&gt;"Withdrawn",ISNUMBER($N31),$N31&lt;TODAY()),"Past target",IF(AND($I31="",IFERROR(TODAY()-$E31,0)&gt;Assumptions!$B$5),"Response date check",IF(AND($R31&lt;&gt;"Closed",$R31&lt;&gt;"Withdrawn",$N31="",IFERROR(TODAY()-$E31,0)&gt;Assumptions!$B$6),"Aging check",IF(AND(ISNUMBER($P31),$P31&gt;Assumptions!$B$7),"Cost review",""))))))))))))))</f>
        <v/>
      </c>
    </row>
    <row r="32" ht="24" customHeight="1">
      <c r="A32" s="17" t="n"/>
      <c r="B32" s="18" t="n"/>
      <c r="C32" s="19" t="n"/>
      <c r="D32" s="18" t="n"/>
      <c r="E32" s="20" t="n"/>
      <c r="F32" s="19" t="n"/>
      <c r="G32" s="19" t="n"/>
      <c r="H32" s="18" t="n"/>
      <c r="I32" s="20" t="n"/>
      <c r="J32" s="18" t="n"/>
      <c r="K32" s="18" t="n"/>
      <c r="L32" s="18" t="n"/>
      <c r="M32" s="18" t="n"/>
      <c r="N32" s="20" t="n"/>
      <c r="O32" s="20" t="n"/>
      <c r="P32" s="21" t="n"/>
      <c r="Q32" s="18" t="n"/>
      <c r="R32" s="19" t="n"/>
      <c r="S32" s="15">
        <f>IF($A32="","",IF(OR(NOT(ISNUMBER($E32)),NOT(ISNUMBER($I32))),"",IFERROR($I32-$E32,"")))</f>
        <v/>
      </c>
      <c r="T32" s="15">
        <f>IF($A32="","",IF(NOT(ISNUMBER($E32)),"",IF(ISNUMBER($O32),IFERROR($O32-$E32,""),IF(OR($R32="Closed",$R32="Withdrawn"),"",IFERROR(TODAY()-$E32,"")))))</f>
        <v/>
      </c>
      <c r="U32" s="23">
        <f>IF($A32="","",IF(OR($B32="",$C32="",$D32="",$E32="",$H32="",$K32="",$R32=""),"Review missing core fields",IF(NOT(ISNUMBER($E32)),"Check received date",IF(AND($I32&lt;&gt;"",NOT(ISNUMBER($I32))),"Check response date",IF(AND($N32&lt;&gt;"",NOT(ISNUMBER($N32))),"Check target date",IF(AND($O32&lt;&gt;"",NOT(ISNUMBER($O32))),"Check closed date",IF(AND(ISNUMBER($I32),$I32&lt;$E32),"Check date order",IF(AND(ISNUMBER($O32),$O32&lt;$E32),"Check date order",IF(AND($R32="Closed",OR($O32="",NOT(ISNUMBER($O32)),$L32="")),"Check closure fields",IF(AND(ISNUMBER($O32),$R32&lt;&gt;"Closed"),"Check status / close date",IF(AND($R32&lt;&gt;"Closed",$R32&lt;&gt;"Withdrawn",ISNUMBER($N32),$N32&lt;TODAY()),"Past target",IF(AND($I32="",IFERROR(TODAY()-$E32,0)&gt;Assumptions!$B$5),"Response date check",IF(AND($R32&lt;&gt;"Closed",$R32&lt;&gt;"Withdrawn",$N32="",IFERROR(TODAY()-$E32,0)&gt;Assumptions!$B$6),"Aging check",IF(AND(ISNUMBER($P32),$P32&gt;Assumptions!$B$7),"Cost review",""))))))))))))))</f>
        <v/>
      </c>
    </row>
    <row r="33" ht="24" customHeight="1">
      <c r="A33" s="17" t="n"/>
      <c r="B33" s="18" t="n"/>
      <c r="C33" s="19" t="n"/>
      <c r="D33" s="18" t="n"/>
      <c r="E33" s="20" t="n"/>
      <c r="F33" s="19" t="n"/>
      <c r="G33" s="19" t="n"/>
      <c r="H33" s="18" t="n"/>
      <c r="I33" s="20" t="n"/>
      <c r="J33" s="18" t="n"/>
      <c r="K33" s="18" t="n"/>
      <c r="L33" s="18" t="n"/>
      <c r="M33" s="18" t="n"/>
      <c r="N33" s="20" t="n"/>
      <c r="O33" s="20" t="n"/>
      <c r="P33" s="21" t="n"/>
      <c r="Q33" s="18" t="n"/>
      <c r="R33" s="19" t="n"/>
      <c r="S33" s="13">
        <f>IF($A33="","",IF(OR(NOT(ISNUMBER($E33)),NOT(ISNUMBER($I33))),"",IFERROR($I33-$E33,"")))</f>
        <v/>
      </c>
      <c r="T33" s="13">
        <f>IF($A33="","",IF(NOT(ISNUMBER($E33)),"",IF(ISNUMBER($O33),IFERROR($O33-$E33,""),IF(OR($R33="Closed",$R33="Withdrawn"),"",IFERROR(TODAY()-$E33,"")))))</f>
        <v/>
      </c>
      <c r="U33" s="22">
        <f>IF($A33="","",IF(OR($B33="",$C33="",$D33="",$E33="",$H33="",$K33="",$R33=""),"Review missing core fields",IF(NOT(ISNUMBER($E33)),"Check received date",IF(AND($I33&lt;&gt;"",NOT(ISNUMBER($I33))),"Check response date",IF(AND($N33&lt;&gt;"",NOT(ISNUMBER($N33))),"Check target date",IF(AND($O33&lt;&gt;"",NOT(ISNUMBER($O33))),"Check closed date",IF(AND(ISNUMBER($I33),$I33&lt;$E33),"Check date order",IF(AND(ISNUMBER($O33),$O33&lt;$E33),"Check date order",IF(AND($R33="Closed",OR($O33="",NOT(ISNUMBER($O33)),$L33="")),"Check closure fields",IF(AND(ISNUMBER($O33),$R33&lt;&gt;"Closed"),"Check status / close date",IF(AND($R33&lt;&gt;"Closed",$R33&lt;&gt;"Withdrawn",ISNUMBER($N33),$N33&lt;TODAY()),"Past target",IF(AND($I33="",IFERROR(TODAY()-$E33,0)&gt;Assumptions!$B$5),"Response date check",IF(AND($R33&lt;&gt;"Closed",$R33&lt;&gt;"Withdrawn",$N33="",IFERROR(TODAY()-$E33,0)&gt;Assumptions!$B$6),"Aging check",IF(AND(ISNUMBER($P33),$P33&gt;Assumptions!$B$7),"Cost review",""))))))))))))))</f>
        <v/>
      </c>
    </row>
    <row r="34" ht="24" customHeight="1">
      <c r="A34" s="17" t="n"/>
      <c r="B34" s="18" t="n"/>
      <c r="C34" s="19" t="n"/>
      <c r="D34" s="18" t="n"/>
      <c r="E34" s="20" t="n"/>
      <c r="F34" s="19" t="n"/>
      <c r="G34" s="19" t="n"/>
      <c r="H34" s="18" t="n"/>
      <c r="I34" s="20" t="n"/>
      <c r="J34" s="18" t="n"/>
      <c r="K34" s="18" t="n"/>
      <c r="L34" s="18" t="n"/>
      <c r="M34" s="18" t="n"/>
      <c r="N34" s="20" t="n"/>
      <c r="O34" s="20" t="n"/>
      <c r="P34" s="21" t="n"/>
      <c r="Q34" s="18" t="n"/>
      <c r="R34" s="19" t="n"/>
      <c r="S34" s="15">
        <f>IF($A34="","",IF(OR(NOT(ISNUMBER($E34)),NOT(ISNUMBER($I34))),"",IFERROR($I34-$E34,"")))</f>
        <v/>
      </c>
      <c r="T34" s="15">
        <f>IF($A34="","",IF(NOT(ISNUMBER($E34)),"",IF(ISNUMBER($O34),IFERROR($O34-$E34,""),IF(OR($R34="Closed",$R34="Withdrawn"),"",IFERROR(TODAY()-$E34,"")))))</f>
        <v/>
      </c>
      <c r="U34" s="23">
        <f>IF($A34="","",IF(OR($B34="",$C34="",$D34="",$E34="",$H34="",$K34="",$R34=""),"Review missing core fields",IF(NOT(ISNUMBER($E34)),"Check received date",IF(AND($I34&lt;&gt;"",NOT(ISNUMBER($I34))),"Check response date",IF(AND($N34&lt;&gt;"",NOT(ISNUMBER($N34))),"Check target date",IF(AND($O34&lt;&gt;"",NOT(ISNUMBER($O34))),"Check closed date",IF(AND(ISNUMBER($I34),$I34&lt;$E34),"Check date order",IF(AND(ISNUMBER($O34),$O34&lt;$E34),"Check date order",IF(AND($R34="Closed",OR($O34="",NOT(ISNUMBER($O34)),$L34="")),"Check closure fields",IF(AND(ISNUMBER($O34),$R34&lt;&gt;"Closed"),"Check status / close date",IF(AND($R34&lt;&gt;"Closed",$R34&lt;&gt;"Withdrawn",ISNUMBER($N34),$N34&lt;TODAY()),"Past target",IF(AND($I34="",IFERROR(TODAY()-$E34,0)&gt;Assumptions!$B$5),"Response date check",IF(AND($R34&lt;&gt;"Closed",$R34&lt;&gt;"Withdrawn",$N34="",IFERROR(TODAY()-$E34,0)&gt;Assumptions!$B$6),"Aging check",IF(AND(ISNUMBER($P34),$P34&gt;Assumptions!$B$7),"Cost review",""))))))))))))))</f>
        <v/>
      </c>
    </row>
    <row r="35" ht="24" customHeight="1">
      <c r="A35" s="17" t="n"/>
      <c r="B35" s="18" t="n"/>
      <c r="C35" s="19" t="n"/>
      <c r="D35" s="18" t="n"/>
      <c r="E35" s="20" t="n"/>
      <c r="F35" s="19" t="n"/>
      <c r="G35" s="19" t="n"/>
      <c r="H35" s="18" t="n"/>
      <c r="I35" s="20" t="n"/>
      <c r="J35" s="18" t="n"/>
      <c r="K35" s="18" t="n"/>
      <c r="L35" s="18" t="n"/>
      <c r="M35" s="18" t="n"/>
      <c r="N35" s="20" t="n"/>
      <c r="O35" s="20" t="n"/>
      <c r="P35" s="21" t="n"/>
      <c r="Q35" s="18" t="n"/>
      <c r="R35" s="19" t="n"/>
      <c r="S35" s="13">
        <f>IF($A35="","",IF(OR(NOT(ISNUMBER($E35)),NOT(ISNUMBER($I35))),"",IFERROR($I35-$E35,"")))</f>
        <v/>
      </c>
      <c r="T35" s="13">
        <f>IF($A35="","",IF(NOT(ISNUMBER($E35)),"",IF(ISNUMBER($O35),IFERROR($O35-$E35,""),IF(OR($R35="Closed",$R35="Withdrawn"),"",IFERROR(TODAY()-$E35,"")))))</f>
        <v/>
      </c>
      <c r="U35" s="22">
        <f>IF($A35="","",IF(OR($B35="",$C35="",$D35="",$E35="",$H35="",$K35="",$R35=""),"Review missing core fields",IF(NOT(ISNUMBER($E35)),"Check received date",IF(AND($I35&lt;&gt;"",NOT(ISNUMBER($I35))),"Check response date",IF(AND($N35&lt;&gt;"",NOT(ISNUMBER($N35))),"Check target date",IF(AND($O35&lt;&gt;"",NOT(ISNUMBER($O35))),"Check closed date",IF(AND(ISNUMBER($I35),$I35&lt;$E35),"Check date order",IF(AND(ISNUMBER($O35),$O35&lt;$E35),"Check date order",IF(AND($R35="Closed",OR($O35="",NOT(ISNUMBER($O35)),$L35="")),"Check closure fields",IF(AND(ISNUMBER($O35),$R35&lt;&gt;"Closed"),"Check status / close date",IF(AND($R35&lt;&gt;"Closed",$R35&lt;&gt;"Withdrawn",ISNUMBER($N35),$N35&lt;TODAY()),"Past target",IF(AND($I35="",IFERROR(TODAY()-$E35,0)&gt;Assumptions!$B$5),"Response date check",IF(AND($R35&lt;&gt;"Closed",$R35&lt;&gt;"Withdrawn",$N35="",IFERROR(TODAY()-$E35,0)&gt;Assumptions!$B$6),"Aging check",IF(AND(ISNUMBER($P35),$P35&gt;Assumptions!$B$7),"Cost review",""))))))))))))))</f>
        <v/>
      </c>
    </row>
    <row r="36" ht="24" customHeight="1">
      <c r="A36" s="17" t="n"/>
      <c r="B36" s="18" t="n"/>
      <c r="C36" s="19" t="n"/>
      <c r="D36" s="18" t="n"/>
      <c r="E36" s="20" t="n"/>
      <c r="F36" s="19" t="n"/>
      <c r="G36" s="19" t="n"/>
      <c r="H36" s="18" t="n"/>
      <c r="I36" s="20" t="n"/>
      <c r="J36" s="18" t="n"/>
      <c r="K36" s="18" t="n"/>
      <c r="L36" s="18" t="n"/>
      <c r="M36" s="18" t="n"/>
      <c r="N36" s="20" t="n"/>
      <c r="O36" s="20" t="n"/>
      <c r="P36" s="21" t="n"/>
      <c r="Q36" s="18" t="n"/>
      <c r="R36" s="19" t="n"/>
      <c r="S36" s="15">
        <f>IF($A36="","",IF(OR(NOT(ISNUMBER($E36)),NOT(ISNUMBER($I36))),"",IFERROR($I36-$E36,"")))</f>
        <v/>
      </c>
      <c r="T36" s="15">
        <f>IF($A36="","",IF(NOT(ISNUMBER($E36)),"",IF(ISNUMBER($O36),IFERROR($O36-$E36,""),IF(OR($R36="Closed",$R36="Withdrawn"),"",IFERROR(TODAY()-$E36,"")))))</f>
        <v/>
      </c>
      <c r="U36" s="23">
        <f>IF($A36="","",IF(OR($B36="",$C36="",$D36="",$E36="",$H36="",$K36="",$R36=""),"Review missing core fields",IF(NOT(ISNUMBER($E36)),"Check received date",IF(AND($I36&lt;&gt;"",NOT(ISNUMBER($I36))),"Check response date",IF(AND($N36&lt;&gt;"",NOT(ISNUMBER($N36))),"Check target date",IF(AND($O36&lt;&gt;"",NOT(ISNUMBER($O36))),"Check closed date",IF(AND(ISNUMBER($I36),$I36&lt;$E36),"Check date order",IF(AND(ISNUMBER($O36),$O36&lt;$E36),"Check date order",IF(AND($R36="Closed",OR($O36="",NOT(ISNUMBER($O36)),$L36="")),"Check closure fields",IF(AND(ISNUMBER($O36),$R36&lt;&gt;"Closed"),"Check status / close date",IF(AND($R36&lt;&gt;"Closed",$R36&lt;&gt;"Withdrawn",ISNUMBER($N36),$N36&lt;TODAY()),"Past target",IF(AND($I36="",IFERROR(TODAY()-$E36,0)&gt;Assumptions!$B$5),"Response date check",IF(AND($R36&lt;&gt;"Closed",$R36&lt;&gt;"Withdrawn",$N36="",IFERROR(TODAY()-$E36,0)&gt;Assumptions!$B$6),"Aging check",IF(AND(ISNUMBER($P36),$P36&gt;Assumptions!$B$7),"Cost review",""))))))))))))))</f>
        <v/>
      </c>
    </row>
    <row r="37" ht="24" customHeight="1">
      <c r="A37" s="17" t="n"/>
      <c r="B37" s="18" t="n"/>
      <c r="C37" s="19" t="n"/>
      <c r="D37" s="18" t="n"/>
      <c r="E37" s="20" t="n"/>
      <c r="F37" s="19" t="n"/>
      <c r="G37" s="19" t="n"/>
      <c r="H37" s="18" t="n"/>
      <c r="I37" s="20" t="n"/>
      <c r="J37" s="18" t="n"/>
      <c r="K37" s="18" t="n"/>
      <c r="L37" s="18" t="n"/>
      <c r="M37" s="18" t="n"/>
      <c r="N37" s="20" t="n"/>
      <c r="O37" s="20" t="n"/>
      <c r="P37" s="21" t="n"/>
      <c r="Q37" s="18" t="n"/>
      <c r="R37" s="19" t="n"/>
      <c r="S37" s="13">
        <f>IF($A37="","",IF(OR(NOT(ISNUMBER($E37)),NOT(ISNUMBER($I37))),"",IFERROR($I37-$E37,"")))</f>
        <v/>
      </c>
      <c r="T37" s="13">
        <f>IF($A37="","",IF(NOT(ISNUMBER($E37)),"",IF(ISNUMBER($O37),IFERROR($O37-$E37,""),IF(OR($R37="Closed",$R37="Withdrawn"),"",IFERROR(TODAY()-$E37,"")))))</f>
        <v/>
      </c>
      <c r="U37" s="22">
        <f>IF($A37="","",IF(OR($B37="",$C37="",$D37="",$E37="",$H37="",$K37="",$R37=""),"Review missing core fields",IF(NOT(ISNUMBER($E37)),"Check received date",IF(AND($I37&lt;&gt;"",NOT(ISNUMBER($I37))),"Check response date",IF(AND($N37&lt;&gt;"",NOT(ISNUMBER($N37))),"Check target date",IF(AND($O37&lt;&gt;"",NOT(ISNUMBER($O37))),"Check closed date",IF(AND(ISNUMBER($I37),$I37&lt;$E37),"Check date order",IF(AND(ISNUMBER($O37),$O37&lt;$E37),"Check date order",IF(AND($R37="Closed",OR($O37="",NOT(ISNUMBER($O37)),$L37="")),"Check closure fields",IF(AND(ISNUMBER($O37),$R37&lt;&gt;"Closed"),"Check status / close date",IF(AND($R37&lt;&gt;"Closed",$R37&lt;&gt;"Withdrawn",ISNUMBER($N37),$N37&lt;TODAY()),"Past target",IF(AND($I37="",IFERROR(TODAY()-$E37,0)&gt;Assumptions!$B$5),"Response date check",IF(AND($R37&lt;&gt;"Closed",$R37&lt;&gt;"Withdrawn",$N37="",IFERROR(TODAY()-$E37,0)&gt;Assumptions!$B$6),"Aging check",IF(AND(ISNUMBER($P37),$P37&gt;Assumptions!$B$7),"Cost review",""))))))))))))))</f>
        <v/>
      </c>
    </row>
    <row r="38" ht="24" customHeight="1">
      <c r="A38" s="17" t="n"/>
      <c r="B38" s="18" t="n"/>
      <c r="C38" s="19" t="n"/>
      <c r="D38" s="18" t="n"/>
      <c r="E38" s="20" t="n"/>
      <c r="F38" s="19" t="n"/>
      <c r="G38" s="19" t="n"/>
      <c r="H38" s="18" t="n"/>
      <c r="I38" s="20" t="n"/>
      <c r="J38" s="18" t="n"/>
      <c r="K38" s="18" t="n"/>
      <c r="L38" s="18" t="n"/>
      <c r="M38" s="18" t="n"/>
      <c r="N38" s="20" t="n"/>
      <c r="O38" s="20" t="n"/>
      <c r="P38" s="21" t="n"/>
      <c r="Q38" s="18" t="n"/>
      <c r="R38" s="19" t="n"/>
      <c r="S38" s="15">
        <f>IF($A38="","",IF(OR(NOT(ISNUMBER($E38)),NOT(ISNUMBER($I38))),"",IFERROR($I38-$E38,"")))</f>
        <v/>
      </c>
      <c r="T38" s="15">
        <f>IF($A38="","",IF(NOT(ISNUMBER($E38)),"",IF(ISNUMBER($O38),IFERROR($O38-$E38,""),IF(OR($R38="Closed",$R38="Withdrawn"),"",IFERROR(TODAY()-$E38,"")))))</f>
        <v/>
      </c>
      <c r="U38" s="23">
        <f>IF($A38="","",IF(OR($B38="",$C38="",$D38="",$E38="",$H38="",$K38="",$R38=""),"Review missing core fields",IF(NOT(ISNUMBER($E38)),"Check received date",IF(AND($I38&lt;&gt;"",NOT(ISNUMBER($I38))),"Check response date",IF(AND($N38&lt;&gt;"",NOT(ISNUMBER($N38))),"Check target date",IF(AND($O38&lt;&gt;"",NOT(ISNUMBER($O38))),"Check closed date",IF(AND(ISNUMBER($I38),$I38&lt;$E38),"Check date order",IF(AND(ISNUMBER($O38),$O38&lt;$E38),"Check date order",IF(AND($R38="Closed",OR($O38="",NOT(ISNUMBER($O38)),$L38="")),"Check closure fields",IF(AND(ISNUMBER($O38),$R38&lt;&gt;"Closed"),"Check status / close date",IF(AND($R38&lt;&gt;"Closed",$R38&lt;&gt;"Withdrawn",ISNUMBER($N38),$N38&lt;TODAY()),"Past target",IF(AND($I38="",IFERROR(TODAY()-$E38,0)&gt;Assumptions!$B$5),"Response date check",IF(AND($R38&lt;&gt;"Closed",$R38&lt;&gt;"Withdrawn",$N38="",IFERROR(TODAY()-$E38,0)&gt;Assumptions!$B$6),"Aging check",IF(AND(ISNUMBER($P38),$P38&gt;Assumptions!$B$7),"Cost review",""))))))))))))))</f>
        <v/>
      </c>
    </row>
    <row r="39" ht="24" customHeight="1">
      <c r="A39" s="17" t="n"/>
      <c r="B39" s="18" t="n"/>
      <c r="C39" s="19" t="n"/>
      <c r="D39" s="18" t="n"/>
      <c r="E39" s="20" t="n"/>
      <c r="F39" s="19" t="n"/>
      <c r="G39" s="19" t="n"/>
      <c r="H39" s="18" t="n"/>
      <c r="I39" s="20" t="n"/>
      <c r="J39" s="18" t="n"/>
      <c r="K39" s="18" t="n"/>
      <c r="L39" s="18" t="n"/>
      <c r="M39" s="18" t="n"/>
      <c r="N39" s="20" t="n"/>
      <c r="O39" s="20" t="n"/>
      <c r="P39" s="21" t="n"/>
      <c r="Q39" s="18" t="n"/>
      <c r="R39" s="19" t="n"/>
      <c r="S39" s="13">
        <f>IF($A39="","",IF(OR(NOT(ISNUMBER($E39)),NOT(ISNUMBER($I39))),"",IFERROR($I39-$E39,"")))</f>
        <v/>
      </c>
      <c r="T39" s="13">
        <f>IF($A39="","",IF(NOT(ISNUMBER($E39)),"",IF(ISNUMBER($O39),IFERROR($O39-$E39,""),IF(OR($R39="Closed",$R39="Withdrawn"),"",IFERROR(TODAY()-$E39,"")))))</f>
        <v/>
      </c>
      <c r="U39" s="22">
        <f>IF($A39="","",IF(OR($B39="",$C39="",$D39="",$E39="",$H39="",$K39="",$R39=""),"Review missing core fields",IF(NOT(ISNUMBER($E39)),"Check received date",IF(AND($I39&lt;&gt;"",NOT(ISNUMBER($I39))),"Check response date",IF(AND($N39&lt;&gt;"",NOT(ISNUMBER($N39))),"Check target date",IF(AND($O39&lt;&gt;"",NOT(ISNUMBER($O39))),"Check closed date",IF(AND(ISNUMBER($I39),$I39&lt;$E39),"Check date order",IF(AND(ISNUMBER($O39),$O39&lt;$E39),"Check date order",IF(AND($R39="Closed",OR($O39="",NOT(ISNUMBER($O39)),$L39="")),"Check closure fields",IF(AND(ISNUMBER($O39),$R39&lt;&gt;"Closed"),"Check status / close date",IF(AND($R39&lt;&gt;"Closed",$R39&lt;&gt;"Withdrawn",ISNUMBER($N39),$N39&lt;TODAY()),"Past target",IF(AND($I39="",IFERROR(TODAY()-$E39,0)&gt;Assumptions!$B$5),"Response date check",IF(AND($R39&lt;&gt;"Closed",$R39&lt;&gt;"Withdrawn",$N39="",IFERROR(TODAY()-$E39,0)&gt;Assumptions!$B$6),"Aging check",IF(AND(ISNUMBER($P39),$P39&gt;Assumptions!$B$7),"Cost review",""))))))))))))))</f>
        <v/>
      </c>
    </row>
    <row r="40" ht="24" customHeight="1">
      <c r="A40" s="17" t="n"/>
      <c r="B40" s="18" t="n"/>
      <c r="C40" s="19" t="n"/>
      <c r="D40" s="18" t="n"/>
      <c r="E40" s="20" t="n"/>
      <c r="F40" s="19" t="n"/>
      <c r="G40" s="19" t="n"/>
      <c r="H40" s="18" t="n"/>
      <c r="I40" s="20" t="n"/>
      <c r="J40" s="18" t="n"/>
      <c r="K40" s="18" t="n"/>
      <c r="L40" s="18" t="n"/>
      <c r="M40" s="18" t="n"/>
      <c r="N40" s="20" t="n"/>
      <c r="O40" s="20" t="n"/>
      <c r="P40" s="21" t="n"/>
      <c r="Q40" s="18" t="n"/>
      <c r="R40" s="19" t="n"/>
      <c r="S40" s="15">
        <f>IF($A40="","",IF(OR(NOT(ISNUMBER($E40)),NOT(ISNUMBER($I40))),"",IFERROR($I40-$E40,"")))</f>
        <v/>
      </c>
      <c r="T40" s="15">
        <f>IF($A40="","",IF(NOT(ISNUMBER($E40)),"",IF(ISNUMBER($O40),IFERROR($O40-$E40,""),IF(OR($R40="Closed",$R40="Withdrawn"),"",IFERROR(TODAY()-$E40,"")))))</f>
        <v/>
      </c>
      <c r="U40" s="23">
        <f>IF($A40="","",IF(OR($B40="",$C40="",$D40="",$E40="",$H40="",$K40="",$R40=""),"Review missing core fields",IF(NOT(ISNUMBER($E40)),"Check received date",IF(AND($I40&lt;&gt;"",NOT(ISNUMBER($I40))),"Check response date",IF(AND($N40&lt;&gt;"",NOT(ISNUMBER($N40))),"Check target date",IF(AND($O40&lt;&gt;"",NOT(ISNUMBER($O40))),"Check closed date",IF(AND(ISNUMBER($I40),$I40&lt;$E40),"Check date order",IF(AND(ISNUMBER($O40),$O40&lt;$E40),"Check date order",IF(AND($R40="Closed",OR($O40="",NOT(ISNUMBER($O40)),$L40="")),"Check closure fields",IF(AND(ISNUMBER($O40),$R40&lt;&gt;"Closed"),"Check status / close date",IF(AND($R40&lt;&gt;"Closed",$R40&lt;&gt;"Withdrawn",ISNUMBER($N40),$N40&lt;TODAY()),"Past target",IF(AND($I40="",IFERROR(TODAY()-$E40,0)&gt;Assumptions!$B$5),"Response date check",IF(AND($R40&lt;&gt;"Closed",$R40&lt;&gt;"Withdrawn",$N40="",IFERROR(TODAY()-$E40,0)&gt;Assumptions!$B$6),"Aging check",IF(AND(ISNUMBER($P40),$P40&gt;Assumptions!$B$7),"Cost review",""))))))))))))))</f>
        <v/>
      </c>
    </row>
    <row r="41" ht="24" customHeight="1">
      <c r="A41" s="17" t="n"/>
      <c r="B41" s="18" t="n"/>
      <c r="C41" s="19" t="n"/>
      <c r="D41" s="18" t="n"/>
      <c r="E41" s="20" t="n"/>
      <c r="F41" s="19" t="n"/>
      <c r="G41" s="19" t="n"/>
      <c r="H41" s="18" t="n"/>
      <c r="I41" s="20" t="n"/>
      <c r="J41" s="18" t="n"/>
      <c r="K41" s="18" t="n"/>
      <c r="L41" s="18" t="n"/>
      <c r="M41" s="18" t="n"/>
      <c r="N41" s="20" t="n"/>
      <c r="O41" s="20" t="n"/>
      <c r="P41" s="21" t="n"/>
      <c r="Q41" s="18" t="n"/>
      <c r="R41" s="19" t="n"/>
      <c r="S41" s="13">
        <f>IF($A41="","",IF(OR(NOT(ISNUMBER($E41)),NOT(ISNUMBER($I41))),"",IFERROR($I41-$E41,"")))</f>
        <v/>
      </c>
      <c r="T41" s="13">
        <f>IF($A41="","",IF(NOT(ISNUMBER($E41)),"",IF(ISNUMBER($O41),IFERROR($O41-$E41,""),IF(OR($R41="Closed",$R41="Withdrawn"),"",IFERROR(TODAY()-$E41,"")))))</f>
        <v/>
      </c>
      <c r="U41" s="22">
        <f>IF($A41="","",IF(OR($B41="",$C41="",$D41="",$E41="",$H41="",$K41="",$R41=""),"Review missing core fields",IF(NOT(ISNUMBER($E41)),"Check received date",IF(AND($I41&lt;&gt;"",NOT(ISNUMBER($I41))),"Check response date",IF(AND($N41&lt;&gt;"",NOT(ISNUMBER($N41))),"Check target date",IF(AND($O41&lt;&gt;"",NOT(ISNUMBER($O41))),"Check closed date",IF(AND(ISNUMBER($I41),$I41&lt;$E41),"Check date order",IF(AND(ISNUMBER($O41),$O41&lt;$E41),"Check date order",IF(AND($R41="Closed",OR($O41="",NOT(ISNUMBER($O41)),$L41="")),"Check closure fields",IF(AND(ISNUMBER($O41),$R41&lt;&gt;"Closed"),"Check status / close date",IF(AND($R41&lt;&gt;"Closed",$R41&lt;&gt;"Withdrawn",ISNUMBER($N41),$N41&lt;TODAY()),"Past target",IF(AND($I41="",IFERROR(TODAY()-$E41,0)&gt;Assumptions!$B$5),"Response date check",IF(AND($R41&lt;&gt;"Closed",$R41&lt;&gt;"Withdrawn",$N41="",IFERROR(TODAY()-$E41,0)&gt;Assumptions!$B$6),"Aging check",IF(AND(ISNUMBER($P41),$P41&gt;Assumptions!$B$7),"Cost review",""))))))))))))))</f>
        <v/>
      </c>
    </row>
    <row r="42" ht="24" customHeight="1">
      <c r="A42" s="17" t="n"/>
      <c r="B42" s="18" t="n"/>
      <c r="C42" s="19" t="n"/>
      <c r="D42" s="18" t="n"/>
      <c r="E42" s="20" t="n"/>
      <c r="F42" s="19" t="n"/>
      <c r="G42" s="19" t="n"/>
      <c r="H42" s="18" t="n"/>
      <c r="I42" s="20" t="n"/>
      <c r="J42" s="18" t="n"/>
      <c r="K42" s="18" t="n"/>
      <c r="L42" s="18" t="n"/>
      <c r="M42" s="18" t="n"/>
      <c r="N42" s="20" t="n"/>
      <c r="O42" s="20" t="n"/>
      <c r="P42" s="21" t="n"/>
      <c r="Q42" s="18" t="n"/>
      <c r="R42" s="19" t="n"/>
      <c r="S42" s="15">
        <f>IF($A42="","",IF(OR(NOT(ISNUMBER($E42)),NOT(ISNUMBER($I42))),"",IFERROR($I42-$E42,"")))</f>
        <v/>
      </c>
      <c r="T42" s="15">
        <f>IF($A42="","",IF(NOT(ISNUMBER($E42)),"",IF(ISNUMBER($O42),IFERROR($O42-$E42,""),IF(OR($R42="Closed",$R42="Withdrawn"),"",IFERROR(TODAY()-$E42,"")))))</f>
        <v/>
      </c>
      <c r="U42" s="23">
        <f>IF($A42="","",IF(OR($B42="",$C42="",$D42="",$E42="",$H42="",$K42="",$R42=""),"Review missing core fields",IF(NOT(ISNUMBER($E42)),"Check received date",IF(AND($I42&lt;&gt;"",NOT(ISNUMBER($I42))),"Check response date",IF(AND($N42&lt;&gt;"",NOT(ISNUMBER($N42))),"Check target date",IF(AND($O42&lt;&gt;"",NOT(ISNUMBER($O42))),"Check closed date",IF(AND(ISNUMBER($I42),$I42&lt;$E42),"Check date order",IF(AND(ISNUMBER($O42),$O42&lt;$E42),"Check date order",IF(AND($R42="Closed",OR($O42="",NOT(ISNUMBER($O42)),$L42="")),"Check closure fields",IF(AND(ISNUMBER($O42),$R42&lt;&gt;"Closed"),"Check status / close date",IF(AND($R42&lt;&gt;"Closed",$R42&lt;&gt;"Withdrawn",ISNUMBER($N42),$N42&lt;TODAY()),"Past target",IF(AND($I42="",IFERROR(TODAY()-$E42,0)&gt;Assumptions!$B$5),"Response date check",IF(AND($R42&lt;&gt;"Closed",$R42&lt;&gt;"Withdrawn",$N42="",IFERROR(TODAY()-$E42,0)&gt;Assumptions!$B$6),"Aging check",IF(AND(ISNUMBER($P42),$P42&gt;Assumptions!$B$7),"Cost review",""))))))))))))))</f>
        <v/>
      </c>
    </row>
    <row r="43" ht="24" customHeight="1">
      <c r="A43" s="17" t="n"/>
      <c r="B43" s="18" t="n"/>
      <c r="C43" s="19" t="n"/>
      <c r="D43" s="18" t="n"/>
      <c r="E43" s="20" t="n"/>
      <c r="F43" s="19" t="n"/>
      <c r="G43" s="19" t="n"/>
      <c r="H43" s="18" t="n"/>
      <c r="I43" s="20" t="n"/>
      <c r="J43" s="18" t="n"/>
      <c r="K43" s="18" t="n"/>
      <c r="L43" s="18" t="n"/>
      <c r="M43" s="18" t="n"/>
      <c r="N43" s="20" t="n"/>
      <c r="O43" s="20" t="n"/>
      <c r="P43" s="21" t="n"/>
      <c r="Q43" s="18" t="n"/>
      <c r="R43" s="19" t="n"/>
      <c r="S43" s="13">
        <f>IF($A43="","",IF(OR(NOT(ISNUMBER($E43)),NOT(ISNUMBER($I43))),"",IFERROR($I43-$E43,"")))</f>
        <v/>
      </c>
      <c r="T43" s="13">
        <f>IF($A43="","",IF(NOT(ISNUMBER($E43)),"",IF(ISNUMBER($O43),IFERROR($O43-$E43,""),IF(OR($R43="Closed",$R43="Withdrawn"),"",IFERROR(TODAY()-$E43,"")))))</f>
        <v/>
      </c>
      <c r="U43" s="22">
        <f>IF($A43="","",IF(OR($B43="",$C43="",$D43="",$E43="",$H43="",$K43="",$R43=""),"Review missing core fields",IF(NOT(ISNUMBER($E43)),"Check received date",IF(AND($I43&lt;&gt;"",NOT(ISNUMBER($I43))),"Check response date",IF(AND($N43&lt;&gt;"",NOT(ISNUMBER($N43))),"Check target date",IF(AND($O43&lt;&gt;"",NOT(ISNUMBER($O43))),"Check closed date",IF(AND(ISNUMBER($I43),$I43&lt;$E43),"Check date order",IF(AND(ISNUMBER($O43),$O43&lt;$E43),"Check date order",IF(AND($R43="Closed",OR($O43="",NOT(ISNUMBER($O43)),$L43="")),"Check closure fields",IF(AND(ISNUMBER($O43),$R43&lt;&gt;"Closed"),"Check status / close date",IF(AND($R43&lt;&gt;"Closed",$R43&lt;&gt;"Withdrawn",ISNUMBER($N43),$N43&lt;TODAY()),"Past target",IF(AND($I43="",IFERROR(TODAY()-$E43,0)&gt;Assumptions!$B$5),"Response date check",IF(AND($R43&lt;&gt;"Closed",$R43&lt;&gt;"Withdrawn",$N43="",IFERROR(TODAY()-$E43,0)&gt;Assumptions!$B$6),"Aging check",IF(AND(ISNUMBER($P43),$P43&gt;Assumptions!$B$7),"Cost review",""))))))))))))))</f>
        <v/>
      </c>
    </row>
    <row r="44" ht="24" customHeight="1">
      <c r="A44" s="17" t="n"/>
      <c r="B44" s="18" t="n"/>
      <c r="C44" s="19" t="n"/>
      <c r="D44" s="18" t="n"/>
      <c r="E44" s="20" t="n"/>
      <c r="F44" s="19" t="n"/>
      <c r="G44" s="19" t="n"/>
      <c r="H44" s="18" t="n"/>
      <c r="I44" s="20" t="n"/>
      <c r="J44" s="18" t="n"/>
      <c r="K44" s="18" t="n"/>
      <c r="L44" s="18" t="n"/>
      <c r="M44" s="18" t="n"/>
      <c r="N44" s="20" t="n"/>
      <c r="O44" s="20" t="n"/>
      <c r="P44" s="21" t="n"/>
      <c r="Q44" s="18" t="n"/>
      <c r="R44" s="19" t="n"/>
      <c r="S44" s="15">
        <f>IF($A44="","",IF(OR(NOT(ISNUMBER($E44)),NOT(ISNUMBER($I44))),"",IFERROR($I44-$E44,"")))</f>
        <v/>
      </c>
      <c r="T44" s="15">
        <f>IF($A44="","",IF(NOT(ISNUMBER($E44)),"",IF(ISNUMBER($O44),IFERROR($O44-$E44,""),IF(OR($R44="Closed",$R44="Withdrawn"),"",IFERROR(TODAY()-$E44,"")))))</f>
        <v/>
      </c>
      <c r="U44" s="23">
        <f>IF($A44="","",IF(OR($B44="",$C44="",$D44="",$E44="",$H44="",$K44="",$R44=""),"Review missing core fields",IF(NOT(ISNUMBER($E44)),"Check received date",IF(AND($I44&lt;&gt;"",NOT(ISNUMBER($I44))),"Check response date",IF(AND($N44&lt;&gt;"",NOT(ISNUMBER($N44))),"Check target date",IF(AND($O44&lt;&gt;"",NOT(ISNUMBER($O44))),"Check closed date",IF(AND(ISNUMBER($I44),$I44&lt;$E44),"Check date order",IF(AND(ISNUMBER($O44),$O44&lt;$E44),"Check date order",IF(AND($R44="Closed",OR($O44="",NOT(ISNUMBER($O44)),$L44="")),"Check closure fields",IF(AND(ISNUMBER($O44),$R44&lt;&gt;"Closed"),"Check status / close date",IF(AND($R44&lt;&gt;"Closed",$R44&lt;&gt;"Withdrawn",ISNUMBER($N44),$N44&lt;TODAY()),"Past target",IF(AND($I44="",IFERROR(TODAY()-$E44,0)&gt;Assumptions!$B$5),"Response date check",IF(AND($R44&lt;&gt;"Closed",$R44&lt;&gt;"Withdrawn",$N44="",IFERROR(TODAY()-$E44,0)&gt;Assumptions!$B$6),"Aging check",IF(AND(ISNUMBER($P44),$P44&gt;Assumptions!$B$7),"Cost review",""))))))))))))))</f>
        <v/>
      </c>
    </row>
    <row r="45" ht="24" customHeight="1">
      <c r="A45" s="17" t="n"/>
      <c r="B45" s="18" t="n"/>
      <c r="C45" s="19" t="n"/>
      <c r="D45" s="18" t="n"/>
      <c r="E45" s="20" t="n"/>
      <c r="F45" s="19" t="n"/>
      <c r="G45" s="19" t="n"/>
      <c r="H45" s="18" t="n"/>
      <c r="I45" s="20" t="n"/>
      <c r="J45" s="18" t="n"/>
      <c r="K45" s="18" t="n"/>
      <c r="L45" s="18" t="n"/>
      <c r="M45" s="18" t="n"/>
      <c r="N45" s="20" t="n"/>
      <c r="O45" s="20" t="n"/>
      <c r="P45" s="21" t="n"/>
      <c r="Q45" s="18" t="n"/>
      <c r="R45" s="19" t="n"/>
      <c r="S45" s="13">
        <f>IF($A45="","",IF(OR(NOT(ISNUMBER($E45)),NOT(ISNUMBER($I45))),"",IFERROR($I45-$E45,"")))</f>
        <v/>
      </c>
      <c r="T45" s="13">
        <f>IF($A45="","",IF(NOT(ISNUMBER($E45)),"",IF(ISNUMBER($O45),IFERROR($O45-$E45,""),IF(OR($R45="Closed",$R45="Withdrawn"),"",IFERROR(TODAY()-$E45,"")))))</f>
        <v/>
      </c>
      <c r="U45" s="22">
        <f>IF($A45="","",IF(OR($B45="",$C45="",$D45="",$E45="",$H45="",$K45="",$R45=""),"Review missing core fields",IF(NOT(ISNUMBER($E45)),"Check received date",IF(AND($I45&lt;&gt;"",NOT(ISNUMBER($I45))),"Check response date",IF(AND($N45&lt;&gt;"",NOT(ISNUMBER($N45))),"Check target date",IF(AND($O45&lt;&gt;"",NOT(ISNUMBER($O45))),"Check closed date",IF(AND(ISNUMBER($I45),$I45&lt;$E45),"Check date order",IF(AND(ISNUMBER($O45),$O45&lt;$E45),"Check date order",IF(AND($R45="Closed",OR($O45="",NOT(ISNUMBER($O45)),$L45="")),"Check closure fields",IF(AND(ISNUMBER($O45),$R45&lt;&gt;"Closed"),"Check status / close date",IF(AND($R45&lt;&gt;"Closed",$R45&lt;&gt;"Withdrawn",ISNUMBER($N45),$N45&lt;TODAY()),"Past target",IF(AND($I45="",IFERROR(TODAY()-$E45,0)&gt;Assumptions!$B$5),"Response date check",IF(AND($R45&lt;&gt;"Closed",$R45&lt;&gt;"Withdrawn",$N45="",IFERROR(TODAY()-$E45,0)&gt;Assumptions!$B$6),"Aging check",IF(AND(ISNUMBER($P45),$P45&gt;Assumptions!$B$7),"Cost review",""))))))))))))))</f>
        <v/>
      </c>
    </row>
    <row r="46" ht="24" customHeight="1">
      <c r="A46" s="17" t="n"/>
      <c r="B46" s="18" t="n"/>
      <c r="C46" s="19" t="n"/>
      <c r="D46" s="18" t="n"/>
      <c r="E46" s="20" t="n"/>
      <c r="F46" s="19" t="n"/>
      <c r="G46" s="19" t="n"/>
      <c r="H46" s="18" t="n"/>
      <c r="I46" s="20" t="n"/>
      <c r="J46" s="18" t="n"/>
      <c r="K46" s="18" t="n"/>
      <c r="L46" s="18" t="n"/>
      <c r="M46" s="18" t="n"/>
      <c r="N46" s="20" t="n"/>
      <c r="O46" s="20" t="n"/>
      <c r="P46" s="21" t="n"/>
      <c r="Q46" s="18" t="n"/>
      <c r="R46" s="19" t="n"/>
      <c r="S46" s="15">
        <f>IF($A46="","",IF(OR(NOT(ISNUMBER($E46)),NOT(ISNUMBER($I46))),"",IFERROR($I46-$E46,"")))</f>
        <v/>
      </c>
      <c r="T46" s="15">
        <f>IF($A46="","",IF(NOT(ISNUMBER($E46)),"",IF(ISNUMBER($O46),IFERROR($O46-$E46,""),IF(OR($R46="Closed",$R46="Withdrawn"),"",IFERROR(TODAY()-$E46,"")))))</f>
        <v/>
      </c>
      <c r="U46" s="23">
        <f>IF($A46="","",IF(OR($B46="",$C46="",$D46="",$E46="",$H46="",$K46="",$R46=""),"Review missing core fields",IF(NOT(ISNUMBER($E46)),"Check received date",IF(AND($I46&lt;&gt;"",NOT(ISNUMBER($I46))),"Check response date",IF(AND($N46&lt;&gt;"",NOT(ISNUMBER($N46))),"Check target date",IF(AND($O46&lt;&gt;"",NOT(ISNUMBER($O46))),"Check closed date",IF(AND(ISNUMBER($I46),$I46&lt;$E46),"Check date order",IF(AND(ISNUMBER($O46),$O46&lt;$E46),"Check date order",IF(AND($R46="Closed",OR($O46="",NOT(ISNUMBER($O46)),$L46="")),"Check closure fields",IF(AND(ISNUMBER($O46),$R46&lt;&gt;"Closed"),"Check status / close date",IF(AND($R46&lt;&gt;"Closed",$R46&lt;&gt;"Withdrawn",ISNUMBER($N46),$N46&lt;TODAY()),"Past target",IF(AND($I46="",IFERROR(TODAY()-$E46,0)&gt;Assumptions!$B$5),"Response date check",IF(AND($R46&lt;&gt;"Closed",$R46&lt;&gt;"Withdrawn",$N46="",IFERROR(TODAY()-$E46,0)&gt;Assumptions!$B$6),"Aging check",IF(AND(ISNUMBER($P46),$P46&gt;Assumptions!$B$7),"Cost review",""))))))))))))))</f>
        <v/>
      </c>
    </row>
    <row r="47" ht="24" customHeight="1">
      <c r="A47" s="17" t="n"/>
      <c r="B47" s="18" t="n"/>
      <c r="C47" s="19" t="n"/>
      <c r="D47" s="18" t="n"/>
      <c r="E47" s="20" t="n"/>
      <c r="F47" s="19" t="n"/>
      <c r="G47" s="19" t="n"/>
      <c r="H47" s="18" t="n"/>
      <c r="I47" s="20" t="n"/>
      <c r="J47" s="18" t="n"/>
      <c r="K47" s="18" t="n"/>
      <c r="L47" s="18" t="n"/>
      <c r="M47" s="18" t="n"/>
      <c r="N47" s="20" t="n"/>
      <c r="O47" s="20" t="n"/>
      <c r="P47" s="21" t="n"/>
      <c r="Q47" s="18" t="n"/>
      <c r="R47" s="19" t="n"/>
      <c r="S47" s="13">
        <f>IF($A47="","",IF(OR(NOT(ISNUMBER($E47)),NOT(ISNUMBER($I47))),"",IFERROR($I47-$E47,"")))</f>
        <v/>
      </c>
      <c r="T47" s="13">
        <f>IF($A47="","",IF(NOT(ISNUMBER($E47)),"",IF(ISNUMBER($O47),IFERROR($O47-$E47,""),IF(OR($R47="Closed",$R47="Withdrawn"),"",IFERROR(TODAY()-$E47,"")))))</f>
        <v/>
      </c>
      <c r="U47" s="22">
        <f>IF($A47="","",IF(OR($B47="",$C47="",$D47="",$E47="",$H47="",$K47="",$R47=""),"Review missing core fields",IF(NOT(ISNUMBER($E47)),"Check received date",IF(AND($I47&lt;&gt;"",NOT(ISNUMBER($I47))),"Check response date",IF(AND($N47&lt;&gt;"",NOT(ISNUMBER($N47))),"Check target date",IF(AND($O47&lt;&gt;"",NOT(ISNUMBER($O47))),"Check closed date",IF(AND(ISNUMBER($I47),$I47&lt;$E47),"Check date order",IF(AND(ISNUMBER($O47),$O47&lt;$E47),"Check date order",IF(AND($R47="Closed",OR($O47="",NOT(ISNUMBER($O47)),$L47="")),"Check closure fields",IF(AND(ISNUMBER($O47),$R47&lt;&gt;"Closed"),"Check status / close date",IF(AND($R47&lt;&gt;"Closed",$R47&lt;&gt;"Withdrawn",ISNUMBER($N47),$N47&lt;TODAY()),"Past target",IF(AND($I47="",IFERROR(TODAY()-$E47,0)&gt;Assumptions!$B$5),"Response date check",IF(AND($R47&lt;&gt;"Closed",$R47&lt;&gt;"Withdrawn",$N47="",IFERROR(TODAY()-$E47,0)&gt;Assumptions!$B$6),"Aging check",IF(AND(ISNUMBER($P47),$P47&gt;Assumptions!$B$7),"Cost review",""))))))))))))))</f>
        <v/>
      </c>
    </row>
    <row r="48" ht="24" customHeight="1">
      <c r="A48" s="17" t="n"/>
      <c r="B48" s="18" t="n"/>
      <c r="C48" s="19" t="n"/>
      <c r="D48" s="18" t="n"/>
      <c r="E48" s="20" t="n"/>
      <c r="F48" s="19" t="n"/>
      <c r="G48" s="19" t="n"/>
      <c r="H48" s="18" t="n"/>
      <c r="I48" s="20" t="n"/>
      <c r="J48" s="18" t="n"/>
      <c r="K48" s="18" t="n"/>
      <c r="L48" s="18" t="n"/>
      <c r="M48" s="18" t="n"/>
      <c r="N48" s="20" t="n"/>
      <c r="O48" s="20" t="n"/>
      <c r="P48" s="21" t="n"/>
      <c r="Q48" s="18" t="n"/>
      <c r="R48" s="19" t="n"/>
      <c r="S48" s="15">
        <f>IF($A48="","",IF(OR(NOT(ISNUMBER($E48)),NOT(ISNUMBER($I48))),"",IFERROR($I48-$E48,"")))</f>
        <v/>
      </c>
      <c r="T48" s="15">
        <f>IF($A48="","",IF(NOT(ISNUMBER($E48)),"",IF(ISNUMBER($O48),IFERROR($O48-$E48,""),IF(OR($R48="Closed",$R48="Withdrawn"),"",IFERROR(TODAY()-$E48,"")))))</f>
        <v/>
      </c>
      <c r="U48" s="23">
        <f>IF($A48="","",IF(OR($B48="",$C48="",$D48="",$E48="",$H48="",$K48="",$R48=""),"Review missing core fields",IF(NOT(ISNUMBER($E48)),"Check received date",IF(AND($I48&lt;&gt;"",NOT(ISNUMBER($I48))),"Check response date",IF(AND($N48&lt;&gt;"",NOT(ISNUMBER($N48))),"Check target date",IF(AND($O48&lt;&gt;"",NOT(ISNUMBER($O48))),"Check closed date",IF(AND(ISNUMBER($I48),$I48&lt;$E48),"Check date order",IF(AND(ISNUMBER($O48),$O48&lt;$E48),"Check date order",IF(AND($R48="Closed",OR($O48="",NOT(ISNUMBER($O48)),$L48="")),"Check closure fields",IF(AND(ISNUMBER($O48),$R48&lt;&gt;"Closed"),"Check status / close date",IF(AND($R48&lt;&gt;"Closed",$R48&lt;&gt;"Withdrawn",ISNUMBER($N48),$N48&lt;TODAY()),"Past target",IF(AND($I48="",IFERROR(TODAY()-$E48,0)&gt;Assumptions!$B$5),"Response date check",IF(AND($R48&lt;&gt;"Closed",$R48&lt;&gt;"Withdrawn",$N48="",IFERROR(TODAY()-$E48,0)&gt;Assumptions!$B$6),"Aging check",IF(AND(ISNUMBER($P48),$P48&gt;Assumptions!$B$7),"Cost review",""))))))))))))))</f>
        <v/>
      </c>
    </row>
    <row r="49" ht="24" customHeight="1">
      <c r="A49" s="17" t="n"/>
      <c r="B49" s="18" t="n"/>
      <c r="C49" s="19" t="n"/>
      <c r="D49" s="18" t="n"/>
      <c r="E49" s="20" t="n"/>
      <c r="F49" s="19" t="n"/>
      <c r="G49" s="19" t="n"/>
      <c r="H49" s="18" t="n"/>
      <c r="I49" s="20" t="n"/>
      <c r="J49" s="18" t="n"/>
      <c r="K49" s="18" t="n"/>
      <c r="L49" s="18" t="n"/>
      <c r="M49" s="18" t="n"/>
      <c r="N49" s="20" t="n"/>
      <c r="O49" s="20" t="n"/>
      <c r="P49" s="21" t="n"/>
      <c r="Q49" s="18" t="n"/>
      <c r="R49" s="19" t="n"/>
      <c r="S49" s="13">
        <f>IF($A49="","",IF(OR(NOT(ISNUMBER($E49)),NOT(ISNUMBER($I49))),"",IFERROR($I49-$E49,"")))</f>
        <v/>
      </c>
      <c r="T49" s="13">
        <f>IF($A49="","",IF(NOT(ISNUMBER($E49)),"",IF(ISNUMBER($O49),IFERROR($O49-$E49,""),IF(OR($R49="Closed",$R49="Withdrawn"),"",IFERROR(TODAY()-$E49,"")))))</f>
        <v/>
      </c>
      <c r="U49" s="22">
        <f>IF($A49="","",IF(OR($B49="",$C49="",$D49="",$E49="",$H49="",$K49="",$R49=""),"Review missing core fields",IF(NOT(ISNUMBER($E49)),"Check received date",IF(AND($I49&lt;&gt;"",NOT(ISNUMBER($I49))),"Check response date",IF(AND($N49&lt;&gt;"",NOT(ISNUMBER($N49))),"Check target date",IF(AND($O49&lt;&gt;"",NOT(ISNUMBER($O49))),"Check closed date",IF(AND(ISNUMBER($I49),$I49&lt;$E49),"Check date order",IF(AND(ISNUMBER($O49),$O49&lt;$E49),"Check date order",IF(AND($R49="Closed",OR($O49="",NOT(ISNUMBER($O49)),$L49="")),"Check closure fields",IF(AND(ISNUMBER($O49),$R49&lt;&gt;"Closed"),"Check status / close date",IF(AND($R49&lt;&gt;"Closed",$R49&lt;&gt;"Withdrawn",ISNUMBER($N49),$N49&lt;TODAY()),"Past target",IF(AND($I49="",IFERROR(TODAY()-$E49,0)&gt;Assumptions!$B$5),"Response date check",IF(AND($R49&lt;&gt;"Closed",$R49&lt;&gt;"Withdrawn",$N49="",IFERROR(TODAY()-$E49,0)&gt;Assumptions!$B$6),"Aging check",IF(AND(ISNUMBER($P49),$P49&gt;Assumptions!$B$7),"Cost review",""))))))))))))))</f>
        <v/>
      </c>
    </row>
    <row r="50" ht="24" customHeight="1">
      <c r="A50" s="17" t="n"/>
      <c r="B50" s="18" t="n"/>
      <c r="C50" s="19" t="n"/>
      <c r="D50" s="18" t="n"/>
      <c r="E50" s="20" t="n"/>
      <c r="F50" s="19" t="n"/>
      <c r="G50" s="19" t="n"/>
      <c r="H50" s="18" t="n"/>
      <c r="I50" s="20" t="n"/>
      <c r="J50" s="18" t="n"/>
      <c r="K50" s="18" t="n"/>
      <c r="L50" s="18" t="n"/>
      <c r="M50" s="18" t="n"/>
      <c r="N50" s="20" t="n"/>
      <c r="O50" s="20" t="n"/>
      <c r="P50" s="21" t="n"/>
      <c r="Q50" s="18" t="n"/>
      <c r="R50" s="19" t="n"/>
      <c r="S50" s="15">
        <f>IF($A50="","",IF(OR(NOT(ISNUMBER($E50)),NOT(ISNUMBER($I50))),"",IFERROR($I50-$E50,"")))</f>
        <v/>
      </c>
      <c r="T50" s="15">
        <f>IF($A50="","",IF(NOT(ISNUMBER($E50)),"",IF(ISNUMBER($O50),IFERROR($O50-$E50,""),IF(OR($R50="Closed",$R50="Withdrawn"),"",IFERROR(TODAY()-$E50,"")))))</f>
        <v/>
      </c>
      <c r="U50" s="23">
        <f>IF($A50="","",IF(OR($B50="",$C50="",$D50="",$E50="",$H50="",$K50="",$R50=""),"Review missing core fields",IF(NOT(ISNUMBER($E50)),"Check received date",IF(AND($I50&lt;&gt;"",NOT(ISNUMBER($I50))),"Check response date",IF(AND($N50&lt;&gt;"",NOT(ISNUMBER($N50))),"Check target date",IF(AND($O50&lt;&gt;"",NOT(ISNUMBER($O50))),"Check closed date",IF(AND(ISNUMBER($I50),$I50&lt;$E50),"Check date order",IF(AND(ISNUMBER($O50),$O50&lt;$E50),"Check date order",IF(AND($R50="Closed",OR($O50="",NOT(ISNUMBER($O50)),$L50="")),"Check closure fields",IF(AND(ISNUMBER($O50),$R50&lt;&gt;"Closed"),"Check status / close date",IF(AND($R50&lt;&gt;"Closed",$R50&lt;&gt;"Withdrawn",ISNUMBER($N50),$N50&lt;TODAY()),"Past target",IF(AND($I50="",IFERROR(TODAY()-$E50,0)&gt;Assumptions!$B$5),"Response date check",IF(AND($R50&lt;&gt;"Closed",$R50&lt;&gt;"Withdrawn",$N50="",IFERROR(TODAY()-$E50,0)&gt;Assumptions!$B$6),"Aging check",IF(AND(ISNUMBER($P50),$P50&gt;Assumptions!$B$7),"Cost review",""))))))))))))))</f>
        <v/>
      </c>
    </row>
    <row r="51" ht="24" customHeight="1">
      <c r="A51" s="17" t="n"/>
      <c r="B51" s="18" t="n"/>
      <c r="C51" s="19" t="n"/>
      <c r="D51" s="18" t="n"/>
      <c r="E51" s="20" t="n"/>
      <c r="F51" s="19" t="n"/>
      <c r="G51" s="19" t="n"/>
      <c r="H51" s="18" t="n"/>
      <c r="I51" s="20" t="n"/>
      <c r="J51" s="18" t="n"/>
      <c r="K51" s="18" t="n"/>
      <c r="L51" s="18" t="n"/>
      <c r="M51" s="18" t="n"/>
      <c r="N51" s="20" t="n"/>
      <c r="O51" s="20" t="n"/>
      <c r="P51" s="21" t="n"/>
      <c r="Q51" s="18" t="n"/>
      <c r="R51" s="19" t="n"/>
      <c r="S51" s="13">
        <f>IF($A51="","",IF(OR(NOT(ISNUMBER($E51)),NOT(ISNUMBER($I51))),"",IFERROR($I51-$E51,"")))</f>
        <v/>
      </c>
      <c r="T51" s="13">
        <f>IF($A51="","",IF(NOT(ISNUMBER($E51)),"",IF(ISNUMBER($O51),IFERROR($O51-$E51,""),IF(OR($R51="Closed",$R51="Withdrawn"),"",IFERROR(TODAY()-$E51,"")))))</f>
        <v/>
      </c>
      <c r="U51" s="22">
        <f>IF($A51="","",IF(OR($B51="",$C51="",$D51="",$E51="",$H51="",$K51="",$R51=""),"Review missing core fields",IF(NOT(ISNUMBER($E51)),"Check received date",IF(AND($I51&lt;&gt;"",NOT(ISNUMBER($I51))),"Check response date",IF(AND($N51&lt;&gt;"",NOT(ISNUMBER($N51))),"Check target date",IF(AND($O51&lt;&gt;"",NOT(ISNUMBER($O51))),"Check closed date",IF(AND(ISNUMBER($I51),$I51&lt;$E51),"Check date order",IF(AND(ISNUMBER($O51),$O51&lt;$E51),"Check date order",IF(AND($R51="Closed",OR($O51="",NOT(ISNUMBER($O51)),$L51="")),"Check closure fields",IF(AND(ISNUMBER($O51),$R51&lt;&gt;"Closed"),"Check status / close date",IF(AND($R51&lt;&gt;"Closed",$R51&lt;&gt;"Withdrawn",ISNUMBER($N51),$N51&lt;TODAY()),"Past target",IF(AND($I51="",IFERROR(TODAY()-$E51,0)&gt;Assumptions!$B$5),"Response date check",IF(AND($R51&lt;&gt;"Closed",$R51&lt;&gt;"Withdrawn",$N51="",IFERROR(TODAY()-$E51,0)&gt;Assumptions!$B$6),"Aging check",IF(AND(ISNUMBER($P51),$P51&gt;Assumptions!$B$7),"Cost review",""))))))))))))))</f>
        <v/>
      </c>
    </row>
    <row r="52" ht="24" customHeight="1">
      <c r="A52" s="17" t="n"/>
      <c r="B52" s="18" t="n"/>
      <c r="C52" s="19" t="n"/>
      <c r="D52" s="18" t="n"/>
      <c r="E52" s="20" t="n"/>
      <c r="F52" s="19" t="n"/>
      <c r="G52" s="19" t="n"/>
      <c r="H52" s="18" t="n"/>
      <c r="I52" s="20" t="n"/>
      <c r="J52" s="18" t="n"/>
      <c r="K52" s="18" t="n"/>
      <c r="L52" s="18" t="n"/>
      <c r="M52" s="18" t="n"/>
      <c r="N52" s="20" t="n"/>
      <c r="O52" s="20" t="n"/>
      <c r="P52" s="21" t="n"/>
      <c r="Q52" s="18" t="n"/>
      <c r="R52" s="19" t="n"/>
      <c r="S52" s="15">
        <f>IF($A52="","",IF(OR(NOT(ISNUMBER($E52)),NOT(ISNUMBER($I52))),"",IFERROR($I52-$E52,"")))</f>
        <v/>
      </c>
      <c r="T52" s="15">
        <f>IF($A52="","",IF(NOT(ISNUMBER($E52)),"",IF(ISNUMBER($O52),IFERROR($O52-$E52,""),IF(OR($R52="Closed",$R52="Withdrawn"),"",IFERROR(TODAY()-$E52,"")))))</f>
        <v/>
      </c>
      <c r="U52" s="23">
        <f>IF($A52="","",IF(OR($B52="",$C52="",$D52="",$E52="",$H52="",$K52="",$R52=""),"Review missing core fields",IF(NOT(ISNUMBER($E52)),"Check received date",IF(AND($I52&lt;&gt;"",NOT(ISNUMBER($I52))),"Check response date",IF(AND($N52&lt;&gt;"",NOT(ISNUMBER($N52))),"Check target date",IF(AND($O52&lt;&gt;"",NOT(ISNUMBER($O52))),"Check closed date",IF(AND(ISNUMBER($I52),$I52&lt;$E52),"Check date order",IF(AND(ISNUMBER($O52),$O52&lt;$E52),"Check date order",IF(AND($R52="Closed",OR($O52="",NOT(ISNUMBER($O52)),$L52="")),"Check closure fields",IF(AND(ISNUMBER($O52),$R52&lt;&gt;"Closed"),"Check status / close date",IF(AND($R52&lt;&gt;"Closed",$R52&lt;&gt;"Withdrawn",ISNUMBER($N52),$N52&lt;TODAY()),"Past target",IF(AND($I52="",IFERROR(TODAY()-$E52,0)&gt;Assumptions!$B$5),"Response date check",IF(AND($R52&lt;&gt;"Closed",$R52&lt;&gt;"Withdrawn",$N52="",IFERROR(TODAY()-$E52,0)&gt;Assumptions!$B$6),"Aging check",IF(AND(ISNUMBER($P52),$P52&gt;Assumptions!$B$7),"Cost review",""))))))))))))))</f>
        <v/>
      </c>
    </row>
    <row r="53" ht="24" customHeight="1">
      <c r="A53" s="17" t="n"/>
      <c r="B53" s="18" t="n"/>
      <c r="C53" s="19" t="n"/>
      <c r="D53" s="18" t="n"/>
      <c r="E53" s="20" t="n"/>
      <c r="F53" s="19" t="n"/>
      <c r="G53" s="19" t="n"/>
      <c r="H53" s="18" t="n"/>
      <c r="I53" s="20" t="n"/>
      <c r="J53" s="18" t="n"/>
      <c r="K53" s="18" t="n"/>
      <c r="L53" s="18" t="n"/>
      <c r="M53" s="18" t="n"/>
      <c r="N53" s="20" t="n"/>
      <c r="O53" s="20" t="n"/>
      <c r="P53" s="21" t="n"/>
      <c r="Q53" s="18" t="n"/>
      <c r="R53" s="19" t="n"/>
      <c r="S53" s="13">
        <f>IF($A53="","",IF(OR(NOT(ISNUMBER($E53)),NOT(ISNUMBER($I53))),"",IFERROR($I53-$E53,"")))</f>
        <v/>
      </c>
      <c r="T53" s="13">
        <f>IF($A53="","",IF(NOT(ISNUMBER($E53)),"",IF(ISNUMBER($O53),IFERROR($O53-$E53,""),IF(OR($R53="Closed",$R53="Withdrawn"),"",IFERROR(TODAY()-$E53,"")))))</f>
        <v/>
      </c>
      <c r="U53" s="22">
        <f>IF($A53="","",IF(OR($B53="",$C53="",$D53="",$E53="",$H53="",$K53="",$R53=""),"Review missing core fields",IF(NOT(ISNUMBER($E53)),"Check received date",IF(AND($I53&lt;&gt;"",NOT(ISNUMBER($I53))),"Check response date",IF(AND($N53&lt;&gt;"",NOT(ISNUMBER($N53))),"Check target date",IF(AND($O53&lt;&gt;"",NOT(ISNUMBER($O53))),"Check closed date",IF(AND(ISNUMBER($I53),$I53&lt;$E53),"Check date order",IF(AND(ISNUMBER($O53),$O53&lt;$E53),"Check date order",IF(AND($R53="Closed",OR($O53="",NOT(ISNUMBER($O53)),$L53="")),"Check closure fields",IF(AND(ISNUMBER($O53),$R53&lt;&gt;"Closed"),"Check status / close date",IF(AND($R53&lt;&gt;"Closed",$R53&lt;&gt;"Withdrawn",ISNUMBER($N53),$N53&lt;TODAY()),"Past target",IF(AND($I53="",IFERROR(TODAY()-$E53,0)&gt;Assumptions!$B$5),"Response date check",IF(AND($R53&lt;&gt;"Closed",$R53&lt;&gt;"Withdrawn",$N53="",IFERROR(TODAY()-$E53,0)&gt;Assumptions!$B$6),"Aging check",IF(AND(ISNUMBER($P53),$P53&gt;Assumptions!$B$7),"Cost review",""))))))))))))))</f>
        <v/>
      </c>
    </row>
    <row r="54" ht="24" customHeight="1">
      <c r="A54" s="17" t="n"/>
      <c r="B54" s="18" t="n"/>
      <c r="C54" s="19" t="n"/>
      <c r="D54" s="18" t="n"/>
      <c r="E54" s="20" t="n"/>
      <c r="F54" s="19" t="n"/>
      <c r="G54" s="19" t="n"/>
      <c r="H54" s="18" t="n"/>
      <c r="I54" s="20" t="n"/>
      <c r="J54" s="18" t="n"/>
      <c r="K54" s="18" t="n"/>
      <c r="L54" s="18" t="n"/>
      <c r="M54" s="18" t="n"/>
      <c r="N54" s="20" t="n"/>
      <c r="O54" s="20" t="n"/>
      <c r="P54" s="21" t="n"/>
      <c r="Q54" s="18" t="n"/>
      <c r="R54" s="19" t="n"/>
      <c r="S54" s="15">
        <f>IF($A54="","",IF(OR(NOT(ISNUMBER($E54)),NOT(ISNUMBER($I54))),"",IFERROR($I54-$E54,"")))</f>
        <v/>
      </c>
      <c r="T54" s="15">
        <f>IF($A54="","",IF(NOT(ISNUMBER($E54)),"",IF(ISNUMBER($O54),IFERROR($O54-$E54,""),IF(OR($R54="Closed",$R54="Withdrawn"),"",IFERROR(TODAY()-$E54,"")))))</f>
        <v/>
      </c>
      <c r="U54" s="23">
        <f>IF($A54="","",IF(OR($B54="",$C54="",$D54="",$E54="",$H54="",$K54="",$R54=""),"Review missing core fields",IF(NOT(ISNUMBER($E54)),"Check received date",IF(AND($I54&lt;&gt;"",NOT(ISNUMBER($I54))),"Check response date",IF(AND($N54&lt;&gt;"",NOT(ISNUMBER($N54))),"Check target date",IF(AND($O54&lt;&gt;"",NOT(ISNUMBER($O54))),"Check closed date",IF(AND(ISNUMBER($I54),$I54&lt;$E54),"Check date order",IF(AND(ISNUMBER($O54),$O54&lt;$E54),"Check date order",IF(AND($R54="Closed",OR($O54="",NOT(ISNUMBER($O54)),$L54="")),"Check closure fields",IF(AND(ISNUMBER($O54),$R54&lt;&gt;"Closed"),"Check status / close date",IF(AND($R54&lt;&gt;"Closed",$R54&lt;&gt;"Withdrawn",ISNUMBER($N54),$N54&lt;TODAY()),"Past target",IF(AND($I54="",IFERROR(TODAY()-$E54,0)&gt;Assumptions!$B$5),"Response date check",IF(AND($R54&lt;&gt;"Closed",$R54&lt;&gt;"Withdrawn",$N54="",IFERROR(TODAY()-$E54,0)&gt;Assumptions!$B$6),"Aging check",IF(AND(ISNUMBER($P54),$P54&gt;Assumptions!$B$7),"Cost review",""))))))))))))))</f>
        <v/>
      </c>
    </row>
    <row r="55" ht="24" customHeight="1">
      <c r="A55" s="17" t="n"/>
      <c r="B55" s="18" t="n"/>
      <c r="C55" s="19" t="n"/>
      <c r="D55" s="18" t="n"/>
      <c r="E55" s="20" t="n"/>
      <c r="F55" s="19" t="n"/>
      <c r="G55" s="19" t="n"/>
      <c r="H55" s="18" t="n"/>
      <c r="I55" s="20" t="n"/>
      <c r="J55" s="18" t="n"/>
      <c r="K55" s="18" t="n"/>
      <c r="L55" s="18" t="n"/>
      <c r="M55" s="18" t="n"/>
      <c r="N55" s="20" t="n"/>
      <c r="O55" s="20" t="n"/>
      <c r="P55" s="21" t="n"/>
      <c r="Q55" s="18" t="n"/>
      <c r="R55" s="19" t="n"/>
      <c r="S55" s="13">
        <f>IF($A55="","",IF(OR(NOT(ISNUMBER($E55)),NOT(ISNUMBER($I55))),"",IFERROR($I55-$E55,"")))</f>
        <v/>
      </c>
      <c r="T55" s="13">
        <f>IF($A55="","",IF(NOT(ISNUMBER($E55)),"",IF(ISNUMBER($O55),IFERROR($O55-$E55,""),IF(OR($R55="Closed",$R55="Withdrawn"),"",IFERROR(TODAY()-$E55,"")))))</f>
        <v/>
      </c>
      <c r="U55" s="22">
        <f>IF($A55="","",IF(OR($B55="",$C55="",$D55="",$E55="",$H55="",$K55="",$R55=""),"Review missing core fields",IF(NOT(ISNUMBER($E55)),"Check received date",IF(AND($I55&lt;&gt;"",NOT(ISNUMBER($I55))),"Check response date",IF(AND($N55&lt;&gt;"",NOT(ISNUMBER($N55))),"Check target date",IF(AND($O55&lt;&gt;"",NOT(ISNUMBER($O55))),"Check closed date",IF(AND(ISNUMBER($I55),$I55&lt;$E55),"Check date order",IF(AND(ISNUMBER($O55),$O55&lt;$E55),"Check date order",IF(AND($R55="Closed",OR($O55="",NOT(ISNUMBER($O55)),$L55="")),"Check closure fields",IF(AND(ISNUMBER($O55),$R55&lt;&gt;"Closed"),"Check status / close date",IF(AND($R55&lt;&gt;"Closed",$R55&lt;&gt;"Withdrawn",ISNUMBER($N55),$N55&lt;TODAY()),"Past target",IF(AND($I55="",IFERROR(TODAY()-$E55,0)&gt;Assumptions!$B$5),"Response date check",IF(AND($R55&lt;&gt;"Closed",$R55&lt;&gt;"Withdrawn",$N55="",IFERROR(TODAY()-$E55,0)&gt;Assumptions!$B$6),"Aging check",IF(AND(ISNUMBER($P55),$P55&gt;Assumptions!$B$7),"Cost review",""))))))))))))))</f>
        <v/>
      </c>
    </row>
    <row r="56" ht="24" customHeight="1">
      <c r="A56" s="17" t="n"/>
      <c r="B56" s="18" t="n"/>
      <c r="C56" s="19" t="n"/>
      <c r="D56" s="18" t="n"/>
      <c r="E56" s="20" t="n"/>
      <c r="F56" s="19" t="n"/>
      <c r="G56" s="19" t="n"/>
      <c r="H56" s="18" t="n"/>
      <c r="I56" s="20" t="n"/>
      <c r="J56" s="18" t="n"/>
      <c r="K56" s="18" t="n"/>
      <c r="L56" s="18" t="n"/>
      <c r="M56" s="18" t="n"/>
      <c r="N56" s="20" t="n"/>
      <c r="O56" s="20" t="n"/>
      <c r="P56" s="21" t="n"/>
      <c r="Q56" s="18" t="n"/>
      <c r="R56" s="19" t="n"/>
      <c r="S56" s="15">
        <f>IF($A56="","",IF(OR(NOT(ISNUMBER($E56)),NOT(ISNUMBER($I56))),"",IFERROR($I56-$E56,"")))</f>
        <v/>
      </c>
      <c r="T56" s="15">
        <f>IF($A56="","",IF(NOT(ISNUMBER($E56)),"",IF(ISNUMBER($O56),IFERROR($O56-$E56,""),IF(OR($R56="Closed",$R56="Withdrawn"),"",IFERROR(TODAY()-$E56,"")))))</f>
        <v/>
      </c>
      <c r="U56" s="23">
        <f>IF($A56="","",IF(OR($B56="",$C56="",$D56="",$E56="",$H56="",$K56="",$R56=""),"Review missing core fields",IF(NOT(ISNUMBER($E56)),"Check received date",IF(AND($I56&lt;&gt;"",NOT(ISNUMBER($I56))),"Check response date",IF(AND($N56&lt;&gt;"",NOT(ISNUMBER($N56))),"Check target date",IF(AND($O56&lt;&gt;"",NOT(ISNUMBER($O56))),"Check closed date",IF(AND(ISNUMBER($I56),$I56&lt;$E56),"Check date order",IF(AND(ISNUMBER($O56),$O56&lt;$E56),"Check date order",IF(AND($R56="Closed",OR($O56="",NOT(ISNUMBER($O56)),$L56="")),"Check closure fields",IF(AND(ISNUMBER($O56),$R56&lt;&gt;"Closed"),"Check status / close date",IF(AND($R56&lt;&gt;"Closed",$R56&lt;&gt;"Withdrawn",ISNUMBER($N56),$N56&lt;TODAY()),"Past target",IF(AND($I56="",IFERROR(TODAY()-$E56,0)&gt;Assumptions!$B$5),"Response date check",IF(AND($R56&lt;&gt;"Closed",$R56&lt;&gt;"Withdrawn",$N56="",IFERROR(TODAY()-$E56,0)&gt;Assumptions!$B$6),"Aging check",IF(AND(ISNUMBER($P56),$P56&gt;Assumptions!$B$7),"Cost review",""))))))))))))))</f>
        <v/>
      </c>
    </row>
    <row r="57" ht="24" customHeight="1">
      <c r="A57" s="17" t="n"/>
      <c r="B57" s="18" t="n"/>
      <c r="C57" s="19" t="n"/>
      <c r="D57" s="18" t="n"/>
      <c r="E57" s="20" t="n"/>
      <c r="F57" s="19" t="n"/>
      <c r="G57" s="19" t="n"/>
      <c r="H57" s="18" t="n"/>
      <c r="I57" s="20" t="n"/>
      <c r="J57" s="18" t="n"/>
      <c r="K57" s="18" t="n"/>
      <c r="L57" s="18" t="n"/>
      <c r="M57" s="18" t="n"/>
      <c r="N57" s="20" t="n"/>
      <c r="O57" s="20" t="n"/>
      <c r="P57" s="21" t="n"/>
      <c r="Q57" s="18" t="n"/>
      <c r="R57" s="19" t="n"/>
      <c r="S57" s="13">
        <f>IF($A57="","",IF(OR(NOT(ISNUMBER($E57)),NOT(ISNUMBER($I57))),"",IFERROR($I57-$E57,"")))</f>
        <v/>
      </c>
      <c r="T57" s="13">
        <f>IF($A57="","",IF(NOT(ISNUMBER($E57)),"",IF(ISNUMBER($O57),IFERROR($O57-$E57,""),IF(OR($R57="Closed",$R57="Withdrawn"),"",IFERROR(TODAY()-$E57,"")))))</f>
        <v/>
      </c>
      <c r="U57" s="22">
        <f>IF($A57="","",IF(OR($B57="",$C57="",$D57="",$E57="",$H57="",$K57="",$R57=""),"Review missing core fields",IF(NOT(ISNUMBER($E57)),"Check received date",IF(AND($I57&lt;&gt;"",NOT(ISNUMBER($I57))),"Check response date",IF(AND($N57&lt;&gt;"",NOT(ISNUMBER($N57))),"Check target date",IF(AND($O57&lt;&gt;"",NOT(ISNUMBER($O57))),"Check closed date",IF(AND(ISNUMBER($I57),$I57&lt;$E57),"Check date order",IF(AND(ISNUMBER($O57),$O57&lt;$E57),"Check date order",IF(AND($R57="Closed",OR($O57="",NOT(ISNUMBER($O57)),$L57="")),"Check closure fields",IF(AND(ISNUMBER($O57),$R57&lt;&gt;"Closed"),"Check status / close date",IF(AND($R57&lt;&gt;"Closed",$R57&lt;&gt;"Withdrawn",ISNUMBER($N57),$N57&lt;TODAY()),"Past target",IF(AND($I57="",IFERROR(TODAY()-$E57,0)&gt;Assumptions!$B$5),"Response date check",IF(AND($R57&lt;&gt;"Closed",$R57&lt;&gt;"Withdrawn",$N57="",IFERROR(TODAY()-$E57,0)&gt;Assumptions!$B$6),"Aging check",IF(AND(ISNUMBER($P57),$P57&gt;Assumptions!$B$7),"Cost review",""))))))))))))))</f>
        <v/>
      </c>
    </row>
    <row r="58" ht="24" customHeight="1">
      <c r="A58" s="17" t="n"/>
      <c r="B58" s="18" t="n"/>
      <c r="C58" s="19" t="n"/>
      <c r="D58" s="18" t="n"/>
      <c r="E58" s="20" t="n"/>
      <c r="F58" s="19" t="n"/>
      <c r="G58" s="19" t="n"/>
      <c r="H58" s="18" t="n"/>
      <c r="I58" s="20" t="n"/>
      <c r="J58" s="18" t="n"/>
      <c r="K58" s="18" t="n"/>
      <c r="L58" s="18" t="n"/>
      <c r="M58" s="18" t="n"/>
      <c r="N58" s="20" t="n"/>
      <c r="O58" s="20" t="n"/>
      <c r="P58" s="21" t="n"/>
      <c r="Q58" s="18" t="n"/>
      <c r="R58" s="19" t="n"/>
      <c r="S58" s="15">
        <f>IF($A58="","",IF(OR(NOT(ISNUMBER($E58)),NOT(ISNUMBER($I58))),"",IFERROR($I58-$E58,"")))</f>
        <v/>
      </c>
      <c r="T58" s="15">
        <f>IF($A58="","",IF(NOT(ISNUMBER($E58)),"",IF(ISNUMBER($O58),IFERROR($O58-$E58,""),IF(OR($R58="Closed",$R58="Withdrawn"),"",IFERROR(TODAY()-$E58,"")))))</f>
        <v/>
      </c>
      <c r="U58" s="23">
        <f>IF($A58="","",IF(OR($B58="",$C58="",$D58="",$E58="",$H58="",$K58="",$R58=""),"Review missing core fields",IF(NOT(ISNUMBER($E58)),"Check received date",IF(AND($I58&lt;&gt;"",NOT(ISNUMBER($I58))),"Check response date",IF(AND($N58&lt;&gt;"",NOT(ISNUMBER($N58))),"Check target date",IF(AND($O58&lt;&gt;"",NOT(ISNUMBER($O58))),"Check closed date",IF(AND(ISNUMBER($I58),$I58&lt;$E58),"Check date order",IF(AND(ISNUMBER($O58),$O58&lt;$E58),"Check date order",IF(AND($R58="Closed",OR($O58="",NOT(ISNUMBER($O58)),$L58="")),"Check closure fields",IF(AND(ISNUMBER($O58),$R58&lt;&gt;"Closed"),"Check status / close date",IF(AND($R58&lt;&gt;"Closed",$R58&lt;&gt;"Withdrawn",ISNUMBER($N58),$N58&lt;TODAY()),"Past target",IF(AND($I58="",IFERROR(TODAY()-$E58,0)&gt;Assumptions!$B$5),"Response date check",IF(AND($R58&lt;&gt;"Closed",$R58&lt;&gt;"Withdrawn",$N58="",IFERROR(TODAY()-$E58,0)&gt;Assumptions!$B$6),"Aging check",IF(AND(ISNUMBER($P58),$P58&gt;Assumptions!$B$7),"Cost review",""))))))))))))))</f>
        <v/>
      </c>
    </row>
    <row r="59" ht="24" customHeight="1">
      <c r="A59" s="17" t="n"/>
      <c r="B59" s="18" t="n"/>
      <c r="C59" s="19" t="n"/>
      <c r="D59" s="18" t="n"/>
      <c r="E59" s="20" t="n"/>
      <c r="F59" s="19" t="n"/>
      <c r="G59" s="19" t="n"/>
      <c r="H59" s="18" t="n"/>
      <c r="I59" s="20" t="n"/>
      <c r="J59" s="18" t="n"/>
      <c r="K59" s="18" t="n"/>
      <c r="L59" s="18" t="n"/>
      <c r="M59" s="18" t="n"/>
      <c r="N59" s="20" t="n"/>
      <c r="O59" s="20" t="n"/>
      <c r="P59" s="21" t="n"/>
      <c r="Q59" s="18" t="n"/>
      <c r="R59" s="19" t="n"/>
      <c r="S59" s="13">
        <f>IF($A59="","",IF(OR(NOT(ISNUMBER($E59)),NOT(ISNUMBER($I59))),"",IFERROR($I59-$E59,"")))</f>
        <v/>
      </c>
      <c r="T59" s="13">
        <f>IF($A59="","",IF(NOT(ISNUMBER($E59)),"",IF(ISNUMBER($O59),IFERROR($O59-$E59,""),IF(OR($R59="Closed",$R59="Withdrawn"),"",IFERROR(TODAY()-$E59,"")))))</f>
        <v/>
      </c>
      <c r="U59" s="22">
        <f>IF($A59="","",IF(OR($B59="",$C59="",$D59="",$E59="",$H59="",$K59="",$R59=""),"Review missing core fields",IF(NOT(ISNUMBER($E59)),"Check received date",IF(AND($I59&lt;&gt;"",NOT(ISNUMBER($I59))),"Check response date",IF(AND($N59&lt;&gt;"",NOT(ISNUMBER($N59))),"Check target date",IF(AND($O59&lt;&gt;"",NOT(ISNUMBER($O59))),"Check closed date",IF(AND(ISNUMBER($I59),$I59&lt;$E59),"Check date order",IF(AND(ISNUMBER($O59),$O59&lt;$E59),"Check date order",IF(AND($R59="Closed",OR($O59="",NOT(ISNUMBER($O59)),$L59="")),"Check closure fields",IF(AND(ISNUMBER($O59),$R59&lt;&gt;"Closed"),"Check status / close date",IF(AND($R59&lt;&gt;"Closed",$R59&lt;&gt;"Withdrawn",ISNUMBER($N59),$N59&lt;TODAY()),"Past target",IF(AND($I59="",IFERROR(TODAY()-$E59,0)&gt;Assumptions!$B$5),"Response date check",IF(AND($R59&lt;&gt;"Closed",$R59&lt;&gt;"Withdrawn",$N59="",IFERROR(TODAY()-$E59,0)&gt;Assumptions!$B$6),"Aging check",IF(AND(ISNUMBER($P59),$P59&gt;Assumptions!$B$7),"Cost review",""))))))))))))))</f>
        <v/>
      </c>
    </row>
    <row r="60" ht="24" customHeight="1">
      <c r="A60" s="17" t="n"/>
      <c r="B60" s="18" t="n"/>
      <c r="C60" s="19" t="n"/>
      <c r="D60" s="18" t="n"/>
      <c r="E60" s="20" t="n"/>
      <c r="F60" s="19" t="n"/>
      <c r="G60" s="19" t="n"/>
      <c r="H60" s="18" t="n"/>
      <c r="I60" s="20" t="n"/>
      <c r="J60" s="18" t="n"/>
      <c r="K60" s="18" t="n"/>
      <c r="L60" s="18" t="n"/>
      <c r="M60" s="18" t="n"/>
      <c r="N60" s="20" t="n"/>
      <c r="O60" s="20" t="n"/>
      <c r="P60" s="21" t="n"/>
      <c r="Q60" s="18" t="n"/>
      <c r="R60" s="19" t="n"/>
      <c r="S60" s="15">
        <f>IF($A60="","",IF(OR(NOT(ISNUMBER($E60)),NOT(ISNUMBER($I60))),"",IFERROR($I60-$E60,"")))</f>
        <v/>
      </c>
      <c r="T60" s="15">
        <f>IF($A60="","",IF(NOT(ISNUMBER($E60)),"",IF(ISNUMBER($O60),IFERROR($O60-$E60,""),IF(OR($R60="Closed",$R60="Withdrawn"),"",IFERROR(TODAY()-$E60,"")))))</f>
        <v/>
      </c>
      <c r="U60" s="23">
        <f>IF($A60="","",IF(OR($B60="",$C60="",$D60="",$E60="",$H60="",$K60="",$R60=""),"Review missing core fields",IF(NOT(ISNUMBER($E60)),"Check received date",IF(AND($I60&lt;&gt;"",NOT(ISNUMBER($I60))),"Check response date",IF(AND($N60&lt;&gt;"",NOT(ISNUMBER($N60))),"Check target date",IF(AND($O60&lt;&gt;"",NOT(ISNUMBER($O60))),"Check closed date",IF(AND(ISNUMBER($I60),$I60&lt;$E60),"Check date order",IF(AND(ISNUMBER($O60),$O60&lt;$E60),"Check date order",IF(AND($R60="Closed",OR($O60="",NOT(ISNUMBER($O60)),$L60="")),"Check closure fields",IF(AND(ISNUMBER($O60),$R60&lt;&gt;"Closed"),"Check status / close date",IF(AND($R60&lt;&gt;"Closed",$R60&lt;&gt;"Withdrawn",ISNUMBER($N60),$N60&lt;TODAY()),"Past target",IF(AND($I60="",IFERROR(TODAY()-$E60,0)&gt;Assumptions!$B$5),"Response date check",IF(AND($R60&lt;&gt;"Closed",$R60&lt;&gt;"Withdrawn",$N60="",IFERROR(TODAY()-$E60,0)&gt;Assumptions!$B$6),"Aging check",IF(AND(ISNUMBER($P60),$P60&gt;Assumptions!$B$7),"Cost review",""))))))))))))))</f>
        <v/>
      </c>
    </row>
    <row r="61" ht="24" customHeight="1">
      <c r="A61" s="17" t="n"/>
      <c r="B61" s="18" t="n"/>
      <c r="C61" s="19" t="n"/>
      <c r="D61" s="18" t="n"/>
      <c r="E61" s="20" t="n"/>
      <c r="F61" s="19" t="n"/>
      <c r="G61" s="19" t="n"/>
      <c r="H61" s="18" t="n"/>
      <c r="I61" s="20" t="n"/>
      <c r="J61" s="18" t="n"/>
      <c r="K61" s="18" t="n"/>
      <c r="L61" s="18" t="n"/>
      <c r="M61" s="18" t="n"/>
      <c r="N61" s="20" t="n"/>
      <c r="O61" s="20" t="n"/>
      <c r="P61" s="21" t="n"/>
      <c r="Q61" s="18" t="n"/>
      <c r="R61" s="19" t="n"/>
      <c r="S61" s="13">
        <f>IF($A61="","",IF(OR(NOT(ISNUMBER($E61)),NOT(ISNUMBER($I61))),"",IFERROR($I61-$E61,"")))</f>
        <v/>
      </c>
      <c r="T61" s="13">
        <f>IF($A61="","",IF(NOT(ISNUMBER($E61)),"",IF(ISNUMBER($O61),IFERROR($O61-$E61,""),IF(OR($R61="Closed",$R61="Withdrawn"),"",IFERROR(TODAY()-$E61,"")))))</f>
        <v/>
      </c>
      <c r="U61" s="22">
        <f>IF($A61="","",IF(OR($B61="",$C61="",$D61="",$E61="",$H61="",$K61="",$R61=""),"Review missing core fields",IF(NOT(ISNUMBER($E61)),"Check received date",IF(AND($I61&lt;&gt;"",NOT(ISNUMBER($I61))),"Check response date",IF(AND($N61&lt;&gt;"",NOT(ISNUMBER($N61))),"Check target date",IF(AND($O61&lt;&gt;"",NOT(ISNUMBER($O61))),"Check closed date",IF(AND(ISNUMBER($I61),$I61&lt;$E61),"Check date order",IF(AND(ISNUMBER($O61),$O61&lt;$E61),"Check date order",IF(AND($R61="Closed",OR($O61="",NOT(ISNUMBER($O61)),$L61="")),"Check closure fields",IF(AND(ISNUMBER($O61),$R61&lt;&gt;"Closed"),"Check status / close date",IF(AND($R61&lt;&gt;"Closed",$R61&lt;&gt;"Withdrawn",ISNUMBER($N61),$N61&lt;TODAY()),"Past target",IF(AND($I61="",IFERROR(TODAY()-$E61,0)&gt;Assumptions!$B$5),"Response date check",IF(AND($R61&lt;&gt;"Closed",$R61&lt;&gt;"Withdrawn",$N61="",IFERROR(TODAY()-$E61,0)&gt;Assumptions!$B$6),"Aging check",IF(AND(ISNUMBER($P61),$P61&gt;Assumptions!$B$7),"Cost review",""))))))))))))))</f>
        <v/>
      </c>
    </row>
    <row r="62" ht="24" customHeight="1">
      <c r="A62" s="17" t="n"/>
      <c r="B62" s="18" t="n"/>
      <c r="C62" s="19" t="n"/>
      <c r="D62" s="18" t="n"/>
      <c r="E62" s="20" t="n"/>
      <c r="F62" s="19" t="n"/>
      <c r="G62" s="19" t="n"/>
      <c r="H62" s="18" t="n"/>
      <c r="I62" s="20" t="n"/>
      <c r="J62" s="18" t="n"/>
      <c r="K62" s="18" t="n"/>
      <c r="L62" s="18" t="n"/>
      <c r="M62" s="18" t="n"/>
      <c r="N62" s="20" t="n"/>
      <c r="O62" s="20" t="n"/>
      <c r="P62" s="21" t="n"/>
      <c r="Q62" s="18" t="n"/>
      <c r="R62" s="19" t="n"/>
      <c r="S62" s="15">
        <f>IF($A62="","",IF(OR(NOT(ISNUMBER($E62)),NOT(ISNUMBER($I62))),"",IFERROR($I62-$E62,"")))</f>
        <v/>
      </c>
      <c r="T62" s="15">
        <f>IF($A62="","",IF(NOT(ISNUMBER($E62)),"",IF(ISNUMBER($O62),IFERROR($O62-$E62,""),IF(OR($R62="Closed",$R62="Withdrawn"),"",IFERROR(TODAY()-$E62,"")))))</f>
        <v/>
      </c>
      <c r="U62" s="23">
        <f>IF($A62="","",IF(OR($B62="",$C62="",$D62="",$E62="",$H62="",$K62="",$R62=""),"Review missing core fields",IF(NOT(ISNUMBER($E62)),"Check received date",IF(AND($I62&lt;&gt;"",NOT(ISNUMBER($I62))),"Check response date",IF(AND($N62&lt;&gt;"",NOT(ISNUMBER($N62))),"Check target date",IF(AND($O62&lt;&gt;"",NOT(ISNUMBER($O62))),"Check closed date",IF(AND(ISNUMBER($I62),$I62&lt;$E62),"Check date order",IF(AND(ISNUMBER($O62),$O62&lt;$E62),"Check date order",IF(AND($R62="Closed",OR($O62="",NOT(ISNUMBER($O62)),$L62="")),"Check closure fields",IF(AND(ISNUMBER($O62),$R62&lt;&gt;"Closed"),"Check status / close date",IF(AND($R62&lt;&gt;"Closed",$R62&lt;&gt;"Withdrawn",ISNUMBER($N62),$N62&lt;TODAY()),"Past target",IF(AND($I62="",IFERROR(TODAY()-$E62,0)&gt;Assumptions!$B$5),"Response date check",IF(AND($R62&lt;&gt;"Closed",$R62&lt;&gt;"Withdrawn",$N62="",IFERROR(TODAY()-$E62,0)&gt;Assumptions!$B$6),"Aging check",IF(AND(ISNUMBER($P62),$P62&gt;Assumptions!$B$7),"Cost review",""))))))))))))))</f>
        <v/>
      </c>
    </row>
    <row r="63" ht="24" customHeight="1">
      <c r="A63" s="17" t="n"/>
      <c r="B63" s="18" t="n"/>
      <c r="C63" s="19" t="n"/>
      <c r="D63" s="18" t="n"/>
      <c r="E63" s="20" t="n"/>
      <c r="F63" s="19" t="n"/>
      <c r="G63" s="19" t="n"/>
      <c r="H63" s="18" t="n"/>
      <c r="I63" s="20" t="n"/>
      <c r="J63" s="18" t="n"/>
      <c r="K63" s="18" t="n"/>
      <c r="L63" s="18" t="n"/>
      <c r="M63" s="18" t="n"/>
      <c r="N63" s="20" t="n"/>
      <c r="O63" s="20" t="n"/>
      <c r="P63" s="21" t="n"/>
      <c r="Q63" s="18" t="n"/>
      <c r="R63" s="19" t="n"/>
      <c r="S63" s="13">
        <f>IF($A63="","",IF(OR(NOT(ISNUMBER($E63)),NOT(ISNUMBER($I63))),"",IFERROR($I63-$E63,"")))</f>
        <v/>
      </c>
      <c r="T63" s="13">
        <f>IF($A63="","",IF(NOT(ISNUMBER($E63)),"",IF(ISNUMBER($O63),IFERROR($O63-$E63,""),IF(OR($R63="Closed",$R63="Withdrawn"),"",IFERROR(TODAY()-$E63,"")))))</f>
        <v/>
      </c>
      <c r="U63" s="22">
        <f>IF($A63="","",IF(OR($B63="",$C63="",$D63="",$E63="",$H63="",$K63="",$R63=""),"Review missing core fields",IF(NOT(ISNUMBER($E63)),"Check received date",IF(AND($I63&lt;&gt;"",NOT(ISNUMBER($I63))),"Check response date",IF(AND($N63&lt;&gt;"",NOT(ISNUMBER($N63))),"Check target date",IF(AND($O63&lt;&gt;"",NOT(ISNUMBER($O63))),"Check closed date",IF(AND(ISNUMBER($I63),$I63&lt;$E63),"Check date order",IF(AND(ISNUMBER($O63),$O63&lt;$E63),"Check date order",IF(AND($R63="Closed",OR($O63="",NOT(ISNUMBER($O63)),$L63="")),"Check closure fields",IF(AND(ISNUMBER($O63),$R63&lt;&gt;"Closed"),"Check status / close date",IF(AND($R63&lt;&gt;"Closed",$R63&lt;&gt;"Withdrawn",ISNUMBER($N63),$N63&lt;TODAY()),"Past target",IF(AND($I63="",IFERROR(TODAY()-$E63,0)&gt;Assumptions!$B$5),"Response date check",IF(AND($R63&lt;&gt;"Closed",$R63&lt;&gt;"Withdrawn",$N63="",IFERROR(TODAY()-$E63,0)&gt;Assumptions!$B$6),"Aging check",IF(AND(ISNUMBER($P63),$P63&gt;Assumptions!$B$7),"Cost review",""))))))))))))))</f>
        <v/>
      </c>
    </row>
    <row r="64" ht="24" customHeight="1">
      <c r="A64" s="17" t="n"/>
      <c r="B64" s="18" t="n"/>
      <c r="C64" s="19" t="n"/>
      <c r="D64" s="18" t="n"/>
      <c r="E64" s="20" t="n"/>
      <c r="F64" s="19" t="n"/>
      <c r="G64" s="19" t="n"/>
      <c r="H64" s="18" t="n"/>
      <c r="I64" s="20" t="n"/>
      <c r="J64" s="18" t="n"/>
      <c r="K64" s="18" t="n"/>
      <c r="L64" s="18" t="n"/>
      <c r="M64" s="18" t="n"/>
      <c r="N64" s="20" t="n"/>
      <c r="O64" s="20" t="n"/>
      <c r="P64" s="21" t="n"/>
      <c r="Q64" s="18" t="n"/>
      <c r="R64" s="19" t="n"/>
      <c r="S64" s="15">
        <f>IF($A64="","",IF(OR(NOT(ISNUMBER($E64)),NOT(ISNUMBER($I64))),"",IFERROR($I64-$E64,"")))</f>
        <v/>
      </c>
      <c r="T64" s="15">
        <f>IF($A64="","",IF(NOT(ISNUMBER($E64)),"",IF(ISNUMBER($O64),IFERROR($O64-$E64,""),IF(OR($R64="Closed",$R64="Withdrawn"),"",IFERROR(TODAY()-$E64,"")))))</f>
        <v/>
      </c>
      <c r="U64" s="23">
        <f>IF($A64="","",IF(OR($B64="",$C64="",$D64="",$E64="",$H64="",$K64="",$R64=""),"Review missing core fields",IF(NOT(ISNUMBER($E64)),"Check received date",IF(AND($I64&lt;&gt;"",NOT(ISNUMBER($I64))),"Check response date",IF(AND($N64&lt;&gt;"",NOT(ISNUMBER($N64))),"Check target date",IF(AND($O64&lt;&gt;"",NOT(ISNUMBER($O64))),"Check closed date",IF(AND(ISNUMBER($I64),$I64&lt;$E64),"Check date order",IF(AND(ISNUMBER($O64),$O64&lt;$E64),"Check date order",IF(AND($R64="Closed",OR($O64="",NOT(ISNUMBER($O64)),$L64="")),"Check closure fields",IF(AND(ISNUMBER($O64),$R64&lt;&gt;"Closed"),"Check status / close date",IF(AND($R64&lt;&gt;"Closed",$R64&lt;&gt;"Withdrawn",ISNUMBER($N64),$N64&lt;TODAY()),"Past target",IF(AND($I64="",IFERROR(TODAY()-$E64,0)&gt;Assumptions!$B$5),"Response date check",IF(AND($R64&lt;&gt;"Closed",$R64&lt;&gt;"Withdrawn",$N64="",IFERROR(TODAY()-$E64,0)&gt;Assumptions!$B$6),"Aging check",IF(AND(ISNUMBER($P64),$P64&gt;Assumptions!$B$7),"Cost review",""))))))))))))))</f>
        <v/>
      </c>
    </row>
    <row r="65" ht="24" customHeight="1">
      <c r="A65" s="17" t="n"/>
      <c r="B65" s="18" t="n"/>
      <c r="C65" s="19" t="n"/>
      <c r="D65" s="18" t="n"/>
      <c r="E65" s="20" t="n"/>
      <c r="F65" s="19" t="n"/>
      <c r="G65" s="19" t="n"/>
      <c r="H65" s="18" t="n"/>
      <c r="I65" s="20" t="n"/>
      <c r="J65" s="18" t="n"/>
      <c r="K65" s="18" t="n"/>
      <c r="L65" s="18" t="n"/>
      <c r="M65" s="18" t="n"/>
      <c r="N65" s="20" t="n"/>
      <c r="O65" s="20" t="n"/>
      <c r="P65" s="21" t="n"/>
      <c r="Q65" s="18" t="n"/>
      <c r="R65" s="19" t="n"/>
      <c r="S65" s="13">
        <f>IF($A65="","",IF(OR(NOT(ISNUMBER($E65)),NOT(ISNUMBER($I65))),"",IFERROR($I65-$E65,"")))</f>
        <v/>
      </c>
      <c r="T65" s="13">
        <f>IF($A65="","",IF(NOT(ISNUMBER($E65)),"",IF(ISNUMBER($O65),IFERROR($O65-$E65,""),IF(OR($R65="Closed",$R65="Withdrawn"),"",IFERROR(TODAY()-$E65,"")))))</f>
        <v/>
      </c>
      <c r="U65" s="22">
        <f>IF($A65="","",IF(OR($B65="",$C65="",$D65="",$E65="",$H65="",$K65="",$R65=""),"Review missing core fields",IF(NOT(ISNUMBER($E65)),"Check received date",IF(AND($I65&lt;&gt;"",NOT(ISNUMBER($I65))),"Check response date",IF(AND($N65&lt;&gt;"",NOT(ISNUMBER($N65))),"Check target date",IF(AND($O65&lt;&gt;"",NOT(ISNUMBER($O65))),"Check closed date",IF(AND(ISNUMBER($I65),$I65&lt;$E65),"Check date order",IF(AND(ISNUMBER($O65),$O65&lt;$E65),"Check date order",IF(AND($R65="Closed",OR($O65="",NOT(ISNUMBER($O65)),$L65="")),"Check closure fields",IF(AND(ISNUMBER($O65),$R65&lt;&gt;"Closed"),"Check status / close date",IF(AND($R65&lt;&gt;"Closed",$R65&lt;&gt;"Withdrawn",ISNUMBER($N65),$N65&lt;TODAY()),"Past target",IF(AND($I65="",IFERROR(TODAY()-$E65,0)&gt;Assumptions!$B$5),"Response date check",IF(AND($R65&lt;&gt;"Closed",$R65&lt;&gt;"Withdrawn",$N65="",IFERROR(TODAY()-$E65,0)&gt;Assumptions!$B$6),"Aging check",IF(AND(ISNUMBER($P65),$P65&gt;Assumptions!$B$7),"Cost review",""))))))))))))))</f>
        <v/>
      </c>
    </row>
    <row r="66" ht="24" customHeight="1">
      <c r="A66" s="17" t="n"/>
      <c r="B66" s="18" t="n"/>
      <c r="C66" s="19" t="n"/>
      <c r="D66" s="18" t="n"/>
      <c r="E66" s="20" t="n"/>
      <c r="F66" s="19" t="n"/>
      <c r="G66" s="19" t="n"/>
      <c r="H66" s="18" t="n"/>
      <c r="I66" s="20" t="n"/>
      <c r="J66" s="18" t="n"/>
      <c r="K66" s="18" t="n"/>
      <c r="L66" s="18" t="n"/>
      <c r="M66" s="18" t="n"/>
      <c r="N66" s="20" t="n"/>
      <c r="O66" s="20" t="n"/>
      <c r="P66" s="21" t="n"/>
      <c r="Q66" s="18" t="n"/>
      <c r="R66" s="19" t="n"/>
      <c r="S66" s="15">
        <f>IF($A66="","",IF(OR(NOT(ISNUMBER($E66)),NOT(ISNUMBER($I66))),"",IFERROR($I66-$E66,"")))</f>
        <v/>
      </c>
      <c r="T66" s="15">
        <f>IF($A66="","",IF(NOT(ISNUMBER($E66)),"",IF(ISNUMBER($O66),IFERROR($O66-$E66,""),IF(OR($R66="Closed",$R66="Withdrawn"),"",IFERROR(TODAY()-$E66,"")))))</f>
        <v/>
      </c>
      <c r="U66" s="23">
        <f>IF($A66="","",IF(OR($B66="",$C66="",$D66="",$E66="",$H66="",$K66="",$R66=""),"Review missing core fields",IF(NOT(ISNUMBER($E66)),"Check received date",IF(AND($I66&lt;&gt;"",NOT(ISNUMBER($I66))),"Check response date",IF(AND($N66&lt;&gt;"",NOT(ISNUMBER($N66))),"Check target date",IF(AND($O66&lt;&gt;"",NOT(ISNUMBER($O66))),"Check closed date",IF(AND(ISNUMBER($I66),$I66&lt;$E66),"Check date order",IF(AND(ISNUMBER($O66),$O66&lt;$E66),"Check date order",IF(AND($R66="Closed",OR($O66="",NOT(ISNUMBER($O66)),$L66="")),"Check closure fields",IF(AND(ISNUMBER($O66),$R66&lt;&gt;"Closed"),"Check status / close date",IF(AND($R66&lt;&gt;"Closed",$R66&lt;&gt;"Withdrawn",ISNUMBER($N66),$N66&lt;TODAY()),"Past target",IF(AND($I66="",IFERROR(TODAY()-$E66,0)&gt;Assumptions!$B$5),"Response date check",IF(AND($R66&lt;&gt;"Closed",$R66&lt;&gt;"Withdrawn",$N66="",IFERROR(TODAY()-$E66,0)&gt;Assumptions!$B$6),"Aging check",IF(AND(ISNUMBER($P66),$P66&gt;Assumptions!$B$7),"Cost review",""))))))))))))))</f>
        <v/>
      </c>
    </row>
    <row r="67" ht="24" customHeight="1">
      <c r="A67" s="17" t="n"/>
      <c r="B67" s="18" t="n"/>
      <c r="C67" s="19" t="n"/>
      <c r="D67" s="18" t="n"/>
      <c r="E67" s="20" t="n"/>
      <c r="F67" s="19" t="n"/>
      <c r="G67" s="19" t="n"/>
      <c r="H67" s="18" t="n"/>
      <c r="I67" s="20" t="n"/>
      <c r="J67" s="18" t="n"/>
      <c r="K67" s="18" t="n"/>
      <c r="L67" s="18" t="n"/>
      <c r="M67" s="18" t="n"/>
      <c r="N67" s="20" t="n"/>
      <c r="O67" s="20" t="n"/>
      <c r="P67" s="21" t="n"/>
      <c r="Q67" s="18" t="n"/>
      <c r="R67" s="19" t="n"/>
      <c r="S67" s="13">
        <f>IF($A67="","",IF(OR(NOT(ISNUMBER($E67)),NOT(ISNUMBER($I67))),"",IFERROR($I67-$E67,"")))</f>
        <v/>
      </c>
      <c r="T67" s="13">
        <f>IF($A67="","",IF(NOT(ISNUMBER($E67)),"",IF(ISNUMBER($O67),IFERROR($O67-$E67,""),IF(OR($R67="Closed",$R67="Withdrawn"),"",IFERROR(TODAY()-$E67,"")))))</f>
        <v/>
      </c>
      <c r="U67" s="22">
        <f>IF($A67="","",IF(OR($B67="",$C67="",$D67="",$E67="",$H67="",$K67="",$R67=""),"Review missing core fields",IF(NOT(ISNUMBER($E67)),"Check received date",IF(AND($I67&lt;&gt;"",NOT(ISNUMBER($I67))),"Check response date",IF(AND($N67&lt;&gt;"",NOT(ISNUMBER($N67))),"Check target date",IF(AND($O67&lt;&gt;"",NOT(ISNUMBER($O67))),"Check closed date",IF(AND(ISNUMBER($I67),$I67&lt;$E67),"Check date order",IF(AND(ISNUMBER($O67),$O67&lt;$E67),"Check date order",IF(AND($R67="Closed",OR($O67="",NOT(ISNUMBER($O67)),$L67="")),"Check closure fields",IF(AND(ISNUMBER($O67),$R67&lt;&gt;"Closed"),"Check status / close date",IF(AND($R67&lt;&gt;"Closed",$R67&lt;&gt;"Withdrawn",ISNUMBER($N67),$N67&lt;TODAY()),"Past target",IF(AND($I67="",IFERROR(TODAY()-$E67,0)&gt;Assumptions!$B$5),"Response date check",IF(AND($R67&lt;&gt;"Closed",$R67&lt;&gt;"Withdrawn",$N67="",IFERROR(TODAY()-$E67,0)&gt;Assumptions!$B$6),"Aging check",IF(AND(ISNUMBER($P67),$P67&gt;Assumptions!$B$7),"Cost review",""))))))))))))))</f>
        <v/>
      </c>
    </row>
    <row r="68" ht="24" customHeight="1">
      <c r="A68" s="17" t="n"/>
      <c r="B68" s="18" t="n"/>
      <c r="C68" s="19" t="n"/>
      <c r="D68" s="18" t="n"/>
      <c r="E68" s="20" t="n"/>
      <c r="F68" s="19" t="n"/>
      <c r="G68" s="19" t="n"/>
      <c r="H68" s="18" t="n"/>
      <c r="I68" s="20" t="n"/>
      <c r="J68" s="18" t="n"/>
      <c r="K68" s="18" t="n"/>
      <c r="L68" s="18" t="n"/>
      <c r="M68" s="18" t="n"/>
      <c r="N68" s="20" t="n"/>
      <c r="O68" s="20" t="n"/>
      <c r="P68" s="21" t="n"/>
      <c r="Q68" s="18" t="n"/>
      <c r="R68" s="19" t="n"/>
      <c r="S68" s="15">
        <f>IF($A68="","",IF(OR(NOT(ISNUMBER($E68)),NOT(ISNUMBER($I68))),"",IFERROR($I68-$E68,"")))</f>
        <v/>
      </c>
      <c r="T68" s="15">
        <f>IF($A68="","",IF(NOT(ISNUMBER($E68)),"",IF(ISNUMBER($O68),IFERROR($O68-$E68,""),IF(OR($R68="Closed",$R68="Withdrawn"),"",IFERROR(TODAY()-$E68,"")))))</f>
        <v/>
      </c>
      <c r="U68" s="23">
        <f>IF($A68="","",IF(OR($B68="",$C68="",$D68="",$E68="",$H68="",$K68="",$R68=""),"Review missing core fields",IF(NOT(ISNUMBER($E68)),"Check received date",IF(AND($I68&lt;&gt;"",NOT(ISNUMBER($I68))),"Check response date",IF(AND($N68&lt;&gt;"",NOT(ISNUMBER($N68))),"Check target date",IF(AND($O68&lt;&gt;"",NOT(ISNUMBER($O68))),"Check closed date",IF(AND(ISNUMBER($I68),$I68&lt;$E68),"Check date order",IF(AND(ISNUMBER($O68),$O68&lt;$E68),"Check date order",IF(AND($R68="Closed",OR($O68="",NOT(ISNUMBER($O68)),$L68="")),"Check closure fields",IF(AND(ISNUMBER($O68),$R68&lt;&gt;"Closed"),"Check status / close date",IF(AND($R68&lt;&gt;"Closed",$R68&lt;&gt;"Withdrawn",ISNUMBER($N68),$N68&lt;TODAY()),"Past target",IF(AND($I68="",IFERROR(TODAY()-$E68,0)&gt;Assumptions!$B$5),"Response date check",IF(AND($R68&lt;&gt;"Closed",$R68&lt;&gt;"Withdrawn",$N68="",IFERROR(TODAY()-$E68,0)&gt;Assumptions!$B$6),"Aging check",IF(AND(ISNUMBER($P68),$P68&gt;Assumptions!$B$7),"Cost review",""))))))))))))))</f>
        <v/>
      </c>
    </row>
    <row r="69" ht="24" customHeight="1">
      <c r="A69" s="17" t="n"/>
      <c r="B69" s="18" t="n"/>
      <c r="C69" s="19" t="n"/>
      <c r="D69" s="18" t="n"/>
      <c r="E69" s="20" t="n"/>
      <c r="F69" s="19" t="n"/>
      <c r="G69" s="19" t="n"/>
      <c r="H69" s="18" t="n"/>
      <c r="I69" s="20" t="n"/>
      <c r="J69" s="18" t="n"/>
      <c r="K69" s="18" t="n"/>
      <c r="L69" s="18" t="n"/>
      <c r="M69" s="18" t="n"/>
      <c r="N69" s="20" t="n"/>
      <c r="O69" s="20" t="n"/>
      <c r="P69" s="21" t="n"/>
      <c r="Q69" s="18" t="n"/>
      <c r="R69" s="19" t="n"/>
      <c r="S69" s="13">
        <f>IF($A69="","",IF(OR(NOT(ISNUMBER($E69)),NOT(ISNUMBER($I69))),"",IFERROR($I69-$E69,"")))</f>
        <v/>
      </c>
      <c r="T69" s="13">
        <f>IF($A69="","",IF(NOT(ISNUMBER($E69)),"",IF(ISNUMBER($O69),IFERROR($O69-$E69,""),IF(OR($R69="Closed",$R69="Withdrawn"),"",IFERROR(TODAY()-$E69,"")))))</f>
        <v/>
      </c>
      <c r="U69" s="22">
        <f>IF($A69="","",IF(OR($B69="",$C69="",$D69="",$E69="",$H69="",$K69="",$R69=""),"Review missing core fields",IF(NOT(ISNUMBER($E69)),"Check received date",IF(AND($I69&lt;&gt;"",NOT(ISNUMBER($I69))),"Check response date",IF(AND($N69&lt;&gt;"",NOT(ISNUMBER($N69))),"Check target date",IF(AND($O69&lt;&gt;"",NOT(ISNUMBER($O69))),"Check closed date",IF(AND(ISNUMBER($I69),$I69&lt;$E69),"Check date order",IF(AND(ISNUMBER($O69),$O69&lt;$E69),"Check date order",IF(AND($R69="Closed",OR($O69="",NOT(ISNUMBER($O69)),$L69="")),"Check closure fields",IF(AND(ISNUMBER($O69),$R69&lt;&gt;"Closed"),"Check status / close date",IF(AND($R69&lt;&gt;"Closed",$R69&lt;&gt;"Withdrawn",ISNUMBER($N69),$N69&lt;TODAY()),"Past target",IF(AND($I69="",IFERROR(TODAY()-$E69,0)&gt;Assumptions!$B$5),"Response date check",IF(AND($R69&lt;&gt;"Closed",$R69&lt;&gt;"Withdrawn",$N69="",IFERROR(TODAY()-$E69,0)&gt;Assumptions!$B$6),"Aging check",IF(AND(ISNUMBER($P69),$P69&gt;Assumptions!$B$7),"Cost review",""))))))))))))))</f>
        <v/>
      </c>
    </row>
    <row r="70" ht="24" customHeight="1">
      <c r="A70" s="17" t="n"/>
      <c r="B70" s="18" t="n"/>
      <c r="C70" s="19" t="n"/>
      <c r="D70" s="18" t="n"/>
      <c r="E70" s="20" t="n"/>
      <c r="F70" s="19" t="n"/>
      <c r="G70" s="19" t="n"/>
      <c r="H70" s="18" t="n"/>
      <c r="I70" s="20" t="n"/>
      <c r="J70" s="18" t="n"/>
      <c r="K70" s="18" t="n"/>
      <c r="L70" s="18" t="n"/>
      <c r="M70" s="18" t="n"/>
      <c r="N70" s="20" t="n"/>
      <c r="O70" s="20" t="n"/>
      <c r="P70" s="21" t="n"/>
      <c r="Q70" s="18" t="n"/>
      <c r="R70" s="19" t="n"/>
      <c r="S70" s="15">
        <f>IF($A70="","",IF(OR(NOT(ISNUMBER($E70)),NOT(ISNUMBER($I70))),"",IFERROR($I70-$E70,"")))</f>
        <v/>
      </c>
      <c r="T70" s="15">
        <f>IF($A70="","",IF(NOT(ISNUMBER($E70)),"",IF(ISNUMBER($O70),IFERROR($O70-$E70,""),IF(OR($R70="Closed",$R70="Withdrawn"),"",IFERROR(TODAY()-$E70,"")))))</f>
        <v/>
      </c>
      <c r="U70" s="23">
        <f>IF($A70="","",IF(OR($B70="",$C70="",$D70="",$E70="",$H70="",$K70="",$R70=""),"Review missing core fields",IF(NOT(ISNUMBER($E70)),"Check received date",IF(AND($I70&lt;&gt;"",NOT(ISNUMBER($I70))),"Check response date",IF(AND($N70&lt;&gt;"",NOT(ISNUMBER($N70))),"Check target date",IF(AND($O70&lt;&gt;"",NOT(ISNUMBER($O70))),"Check closed date",IF(AND(ISNUMBER($I70),$I70&lt;$E70),"Check date order",IF(AND(ISNUMBER($O70),$O70&lt;$E70),"Check date order",IF(AND($R70="Closed",OR($O70="",NOT(ISNUMBER($O70)),$L70="")),"Check closure fields",IF(AND(ISNUMBER($O70),$R70&lt;&gt;"Closed"),"Check status / close date",IF(AND($R70&lt;&gt;"Closed",$R70&lt;&gt;"Withdrawn",ISNUMBER($N70),$N70&lt;TODAY()),"Past target",IF(AND($I70="",IFERROR(TODAY()-$E70,0)&gt;Assumptions!$B$5),"Response date check",IF(AND($R70&lt;&gt;"Closed",$R70&lt;&gt;"Withdrawn",$N70="",IFERROR(TODAY()-$E70,0)&gt;Assumptions!$B$6),"Aging check",IF(AND(ISNUMBER($P70),$P70&gt;Assumptions!$B$7),"Cost review",""))))))))))))))</f>
        <v/>
      </c>
    </row>
    <row r="71" ht="24" customHeight="1">
      <c r="A71" s="17" t="n"/>
      <c r="B71" s="18" t="n"/>
      <c r="C71" s="19" t="n"/>
      <c r="D71" s="18" t="n"/>
      <c r="E71" s="20" t="n"/>
      <c r="F71" s="19" t="n"/>
      <c r="G71" s="19" t="n"/>
      <c r="H71" s="18" t="n"/>
      <c r="I71" s="20" t="n"/>
      <c r="J71" s="18" t="n"/>
      <c r="K71" s="18" t="n"/>
      <c r="L71" s="18" t="n"/>
      <c r="M71" s="18" t="n"/>
      <c r="N71" s="20" t="n"/>
      <c r="O71" s="20" t="n"/>
      <c r="P71" s="21" t="n"/>
      <c r="Q71" s="18" t="n"/>
      <c r="R71" s="19" t="n"/>
      <c r="S71" s="13">
        <f>IF($A71="","",IF(OR(NOT(ISNUMBER($E71)),NOT(ISNUMBER($I71))),"",IFERROR($I71-$E71,"")))</f>
        <v/>
      </c>
      <c r="T71" s="13">
        <f>IF($A71="","",IF(NOT(ISNUMBER($E71)),"",IF(ISNUMBER($O71),IFERROR($O71-$E71,""),IF(OR($R71="Closed",$R71="Withdrawn"),"",IFERROR(TODAY()-$E71,"")))))</f>
        <v/>
      </c>
      <c r="U71" s="22">
        <f>IF($A71="","",IF(OR($B71="",$C71="",$D71="",$E71="",$H71="",$K71="",$R71=""),"Review missing core fields",IF(NOT(ISNUMBER($E71)),"Check received date",IF(AND($I71&lt;&gt;"",NOT(ISNUMBER($I71))),"Check response date",IF(AND($N71&lt;&gt;"",NOT(ISNUMBER($N71))),"Check target date",IF(AND($O71&lt;&gt;"",NOT(ISNUMBER($O71))),"Check closed date",IF(AND(ISNUMBER($I71),$I71&lt;$E71),"Check date order",IF(AND(ISNUMBER($O71),$O71&lt;$E71),"Check date order",IF(AND($R71="Closed",OR($O71="",NOT(ISNUMBER($O71)),$L71="")),"Check closure fields",IF(AND(ISNUMBER($O71),$R71&lt;&gt;"Closed"),"Check status / close date",IF(AND($R71&lt;&gt;"Closed",$R71&lt;&gt;"Withdrawn",ISNUMBER($N71),$N71&lt;TODAY()),"Past target",IF(AND($I71="",IFERROR(TODAY()-$E71,0)&gt;Assumptions!$B$5),"Response date check",IF(AND($R71&lt;&gt;"Closed",$R71&lt;&gt;"Withdrawn",$N71="",IFERROR(TODAY()-$E71,0)&gt;Assumptions!$B$6),"Aging check",IF(AND(ISNUMBER($P71),$P71&gt;Assumptions!$B$7),"Cost review",""))))))))))))))</f>
        <v/>
      </c>
    </row>
    <row r="72" ht="24" customHeight="1">
      <c r="A72" s="17" t="n"/>
      <c r="B72" s="18" t="n"/>
      <c r="C72" s="19" t="n"/>
      <c r="D72" s="18" t="n"/>
      <c r="E72" s="20" t="n"/>
      <c r="F72" s="19" t="n"/>
      <c r="G72" s="19" t="n"/>
      <c r="H72" s="18" t="n"/>
      <c r="I72" s="20" t="n"/>
      <c r="J72" s="18" t="n"/>
      <c r="K72" s="18" t="n"/>
      <c r="L72" s="18" t="n"/>
      <c r="M72" s="18" t="n"/>
      <c r="N72" s="20" t="n"/>
      <c r="O72" s="20" t="n"/>
      <c r="P72" s="21" t="n"/>
      <c r="Q72" s="18" t="n"/>
      <c r="R72" s="19" t="n"/>
      <c r="S72" s="15">
        <f>IF($A72="","",IF(OR(NOT(ISNUMBER($E72)),NOT(ISNUMBER($I72))),"",IFERROR($I72-$E72,"")))</f>
        <v/>
      </c>
      <c r="T72" s="15">
        <f>IF($A72="","",IF(NOT(ISNUMBER($E72)),"",IF(ISNUMBER($O72),IFERROR($O72-$E72,""),IF(OR($R72="Closed",$R72="Withdrawn"),"",IFERROR(TODAY()-$E72,"")))))</f>
        <v/>
      </c>
      <c r="U72" s="23">
        <f>IF($A72="","",IF(OR($B72="",$C72="",$D72="",$E72="",$H72="",$K72="",$R72=""),"Review missing core fields",IF(NOT(ISNUMBER($E72)),"Check received date",IF(AND($I72&lt;&gt;"",NOT(ISNUMBER($I72))),"Check response date",IF(AND($N72&lt;&gt;"",NOT(ISNUMBER($N72))),"Check target date",IF(AND($O72&lt;&gt;"",NOT(ISNUMBER($O72))),"Check closed date",IF(AND(ISNUMBER($I72),$I72&lt;$E72),"Check date order",IF(AND(ISNUMBER($O72),$O72&lt;$E72),"Check date order",IF(AND($R72="Closed",OR($O72="",NOT(ISNUMBER($O72)),$L72="")),"Check closure fields",IF(AND(ISNUMBER($O72),$R72&lt;&gt;"Closed"),"Check status / close date",IF(AND($R72&lt;&gt;"Closed",$R72&lt;&gt;"Withdrawn",ISNUMBER($N72),$N72&lt;TODAY()),"Past target",IF(AND($I72="",IFERROR(TODAY()-$E72,0)&gt;Assumptions!$B$5),"Response date check",IF(AND($R72&lt;&gt;"Closed",$R72&lt;&gt;"Withdrawn",$N72="",IFERROR(TODAY()-$E72,0)&gt;Assumptions!$B$6),"Aging check",IF(AND(ISNUMBER($P72),$P72&gt;Assumptions!$B$7),"Cost review",""))))))))))))))</f>
        <v/>
      </c>
    </row>
    <row r="73" ht="24" customHeight="1">
      <c r="A73" s="17" t="n"/>
      <c r="B73" s="18" t="n"/>
      <c r="C73" s="19" t="n"/>
      <c r="D73" s="18" t="n"/>
      <c r="E73" s="20" t="n"/>
      <c r="F73" s="19" t="n"/>
      <c r="G73" s="19" t="n"/>
      <c r="H73" s="18" t="n"/>
      <c r="I73" s="20" t="n"/>
      <c r="J73" s="18" t="n"/>
      <c r="K73" s="18" t="n"/>
      <c r="L73" s="18" t="n"/>
      <c r="M73" s="18" t="n"/>
      <c r="N73" s="20" t="n"/>
      <c r="O73" s="20" t="n"/>
      <c r="P73" s="21" t="n"/>
      <c r="Q73" s="18" t="n"/>
      <c r="R73" s="19" t="n"/>
      <c r="S73" s="13">
        <f>IF($A73="","",IF(OR(NOT(ISNUMBER($E73)),NOT(ISNUMBER($I73))),"",IFERROR($I73-$E73,"")))</f>
        <v/>
      </c>
      <c r="T73" s="13">
        <f>IF($A73="","",IF(NOT(ISNUMBER($E73)),"",IF(ISNUMBER($O73),IFERROR($O73-$E73,""),IF(OR($R73="Closed",$R73="Withdrawn"),"",IFERROR(TODAY()-$E73,"")))))</f>
        <v/>
      </c>
      <c r="U73" s="22">
        <f>IF($A73="","",IF(OR($B73="",$C73="",$D73="",$E73="",$H73="",$K73="",$R73=""),"Review missing core fields",IF(NOT(ISNUMBER($E73)),"Check received date",IF(AND($I73&lt;&gt;"",NOT(ISNUMBER($I73))),"Check response date",IF(AND($N73&lt;&gt;"",NOT(ISNUMBER($N73))),"Check target date",IF(AND($O73&lt;&gt;"",NOT(ISNUMBER($O73))),"Check closed date",IF(AND(ISNUMBER($I73),$I73&lt;$E73),"Check date order",IF(AND(ISNUMBER($O73),$O73&lt;$E73),"Check date order",IF(AND($R73="Closed",OR($O73="",NOT(ISNUMBER($O73)),$L73="")),"Check closure fields",IF(AND(ISNUMBER($O73),$R73&lt;&gt;"Closed"),"Check status / close date",IF(AND($R73&lt;&gt;"Closed",$R73&lt;&gt;"Withdrawn",ISNUMBER($N73),$N73&lt;TODAY()),"Past target",IF(AND($I73="",IFERROR(TODAY()-$E73,0)&gt;Assumptions!$B$5),"Response date check",IF(AND($R73&lt;&gt;"Closed",$R73&lt;&gt;"Withdrawn",$N73="",IFERROR(TODAY()-$E73,0)&gt;Assumptions!$B$6),"Aging check",IF(AND(ISNUMBER($P73),$P73&gt;Assumptions!$B$7),"Cost review",""))))))))))))))</f>
        <v/>
      </c>
    </row>
    <row r="74" ht="24" customHeight="1">
      <c r="A74" s="17" t="n"/>
      <c r="B74" s="18" t="n"/>
      <c r="C74" s="19" t="n"/>
      <c r="D74" s="18" t="n"/>
      <c r="E74" s="20" t="n"/>
      <c r="F74" s="19" t="n"/>
      <c r="G74" s="19" t="n"/>
      <c r="H74" s="18" t="n"/>
      <c r="I74" s="20" t="n"/>
      <c r="J74" s="18" t="n"/>
      <c r="K74" s="18" t="n"/>
      <c r="L74" s="18" t="n"/>
      <c r="M74" s="18" t="n"/>
      <c r="N74" s="20" t="n"/>
      <c r="O74" s="20" t="n"/>
      <c r="P74" s="21" t="n"/>
      <c r="Q74" s="18" t="n"/>
      <c r="R74" s="19" t="n"/>
      <c r="S74" s="15">
        <f>IF($A74="","",IF(OR(NOT(ISNUMBER($E74)),NOT(ISNUMBER($I74))),"",IFERROR($I74-$E74,"")))</f>
        <v/>
      </c>
      <c r="T74" s="15">
        <f>IF($A74="","",IF(NOT(ISNUMBER($E74)),"",IF(ISNUMBER($O74),IFERROR($O74-$E74,""),IF(OR($R74="Closed",$R74="Withdrawn"),"",IFERROR(TODAY()-$E74,"")))))</f>
        <v/>
      </c>
      <c r="U74" s="23">
        <f>IF($A74="","",IF(OR($B74="",$C74="",$D74="",$E74="",$H74="",$K74="",$R74=""),"Review missing core fields",IF(NOT(ISNUMBER($E74)),"Check received date",IF(AND($I74&lt;&gt;"",NOT(ISNUMBER($I74))),"Check response date",IF(AND($N74&lt;&gt;"",NOT(ISNUMBER($N74))),"Check target date",IF(AND($O74&lt;&gt;"",NOT(ISNUMBER($O74))),"Check closed date",IF(AND(ISNUMBER($I74),$I74&lt;$E74),"Check date order",IF(AND(ISNUMBER($O74),$O74&lt;$E74),"Check date order",IF(AND($R74="Closed",OR($O74="",NOT(ISNUMBER($O74)),$L74="")),"Check closure fields",IF(AND(ISNUMBER($O74),$R74&lt;&gt;"Closed"),"Check status / close date",IF(AND($R74&lt;&gt;"Closed",$R74&lt;&gt;"Withdrawn",ISNUMBER($N74),$N74&lt;TODAY()),"Past target",IF(AND($I74="",IFERROR(TODAY()-$E74,0)&gt;Assumptions!$B$5),"Response date check",IF(AND($R74&lt;&gt;"Closed",$R74&lt;&gt;"Withdrawn",$N74="",IFERROR(TODAY()-$E74,0)&gt;Assumptions!$B$6),"Aging check",IF(AND(ISNUMBER($P74),$P74&gt;Assumptions!$B$7),"Cost review",""))))))))))))))</f>
        <v/>
      </c>
    </row>
    <row r="75" ht="24" customHeight="1">
      <c r="A75" s="17" t="n"/>
      <c r="B75" s="18" t="n"/>
      <c r="C75" s="19" t="n"/>
      <c r="D75" s="18" t="n"/>
      <c r="E75" s="20" t="n"/>
      <c r="F75" s="19" t="n"/>
      <c r="G75" s="19" t="n"/>
      <c r="H75" s="18" t="n"/>
      <c r="I75" s="20" t="n"/>
      <c r="J75" s="18" t="n"/>
      <c r="K75" s="18" t="n"/>
      <c r="L75" s="18" t="n"/>
      <c r="M75" s="18" t="n"/>
      <c r="N75" s="20" t="n"/>
      <c r="O75" s="20" t="n"/>
      <c r="P75" s="21" t="n"/>
      <c r="Q75" s="18" t="n"/>
      <c r="R75" s="19" t="n"/>
      <c r="S75" s="13">
        <f>IF($A75="","",IF(OR(NOT(ISNUMBER($E75)),NOT(ISNUMBER($I75))),"",IFERROR($I75-$E75,"")))</f>
        <v/>
      </c>
      <c r="T75" s="13">
        <f>IF($A75="","",IF(NOT(ISNUMBER($E75)),"",IF(ISNUMBER($O75),IFERROR($O75-$E75,""),IF(OR($R75="Closed",$R75="Withdrawn"),"",IFERROR(TODAY()-$E75,"")))))</f>
        <v/>
      </c>
      <c r="U75" s="22">
        <f>IF($A75="","",IF(OR($B75="",$C75="",$D75="",$E75="",$H75="",$K75="",$R75=""),"Review missing core fields",IF(NOT(ISNUMBER($E75)),"Check received date",IF(AND($I75&lt;&gt;"",NOT(ISNUMBER($I75))),"Check response date",IF(AND($N75&lt;&gt;"",NOT(ISNUMBER($N75))),"Check target date",IF(AND($O75&lt;&gt;"",NOT(ISNUMBER($O75))),"Check closed date",IF(AND(ISNUMBER($I75),$I75&lt;$E75),"Check date order",IF(AND(ISNUMBER($O75),$O75&lt;$E75),"Check date order",IF(AND($R75="Closed",OR($O75="",NOT(ISNUMBER($O75)),$L75="")),"Check closure fields",IF(AND(ISNUMBER($O75),$R75&lt;&gt;"Closed"),"Check status / close date",IF(AND($R75&lt;&gt;"Closed",$R75&lt;&gt;"Withdrawn",ISNUMBER($N75),$N75&lt;TODAY()),"Past target",IF(AND($I75="",IFERROR(TODAY()-$E75,0)&gt;Assumptions!$B$5),"Response date check",IF(AND($R75&lt;&gt;"Closed",$R75&lt;&gt;"Withdrawn",$N75="",IFERROR(TODAY()-$E75,0)&gt;Assumptions!$B$6),"Aging check",IF(AND(ISNUMBER($P75),$P75&gt;Assumptions!$B$7),"Cost review",""))))))))))))))</f>
        <v/>
      </c>
    </row>
    <row r="76" ht="24" customHeight="1">
      <c r="A76" s="17" t="n"/>
      <c r="B76" s="18" t="n"/>
      <c r="C76" s="19" t="n"/>
      <c r="D76" s="18" t="n"/>
      <c r="E76" s="20" t="n"/>
      <c r="F76" s="19" t="n"/>
      <c r="G76" s="19" t="n"/>
      <c r="H76" s="18" t="n"/>
      <c r="I76" s="20" t="n"/>
      <c r="J76" s="18" t="n"/>
      <c r="K76" s="18" t="n"/>
      <c r="L76" s="18" t="n"/>
      <c r="M76" s="18" t="n"/>
      <c r="N76" s="20" t="n"/>
      <c r="O76" s="20" t="n"/>
      <c r="P76" s="21" t="n"/>
      <c r="Q76" s="18" t="n"/>
      <c r="R76" s="19" t="n"/>
      <c r="S76" s="15">
        <f>IF($A76="","",IF(OR(NOT(ISNUMBER($E76)),NOT(ISNUMBER($I76))),"",IFERROR($I76-$E76,"")))</f>
        <v/>
      </c>
      <c r="T76" s="15">
        <f>IF($A76="","",IF(NOT(ISNUMBER($E76)),"",IF(ISNUMBER($O76),IFERROR($O76-$E76,""),IF(OR($R76="Closed",$R76="Withdrawn"),"",IFERROR(TODAY()-$E76,"")))))</f>
        <v/>
      </c>
      <c r="U76" s="23">
        <f>IF($A76="","",IF(OR($B76="",$C76="",$D76="",$E76="",$H76="",$K76="",$R76=""),"Review missing core fields",IF(NOT(ISNUMBER($E76)),"Check received date",IF(AND($I76&lt;&gt;"",NOT(ISNUMBER($I76))),"Check response date",IF(AND($N76&lt;&gt;"",NOT(ISNUMBER($N76))),"Check target date",IF(AND($O76&lt;&gt;"",NOT(ISNUMBER($O76))),"Check closed date",IF(AND(ISNUMBER($I76),$I76&lt;$E76),"Check date order",IF(AND(ISNUMBER($O76),$O76&lt;$E76),"Check date order",IF(AND($R76="Closed",OR($O76="",NOT(ISNUMBER($O76)),$L76="")),"Check closure fields",IF(AND(ISNUMBER($O76),$R76&lt;&gt;"Closed"),"Check status / close date",IF(AND($R76&lt;&gt;"Closed",$R76&lt;&gt;"Withdrawn",ISNUMBER($N76),$N76&lt;TODAY()),"Past target",IF(AND($I76="",IFERROR(TODAY()-$E76,0)&gt;Assumptions!$B$5),"Response date check",IF(AND($R76&lt;&gt;"Closed",$R76&lt;&gt;"Withdrawn",$N76="",IFERROR(TODAY()-$E76,0)&gt;Assumptions!$B$6),"Aging check",IF(AND(ISNUMBER($P76),$P76&gt;Assumptions!$B$7),"Cost review",""))))))))))))))</f>
        <v/>
      </c>
    </row>
    <row r="77" ht="24" customHeight="1">
      <c r="A77" s="17" t="n"/>
      <c r="B77" s="18" t="n"/>
      <c r="C77" s="19" t="n"/>
      <c r="D77" s="18" t="n"/>
      <c r="E77" s="20" t="n"/>
      <c r="F77" s="19" t="n"/>
      <c r="G77" s="19" t="n"/>
      <c r="H77" s="18" t="n"/>
      <c r="I77" s="20" t="n"/>
      <c r="J77" s="18" t="n"/>
      <c r="K77" s="18" t="n"/>
      <c r="L77" s="18" t="n"/>
      <c r="M77" s="18" t="n"/>
      <c r="N77" s="20" t="n"/>
      <c r="O77" s="20" t="n"/>
      <c r="P77" s="21" t="n"/>
      <c r="Q77" s="18" t="n"/>
      <c r="R77" s="19" t="n"/>
      <c r="S77" s="13">
        <f>IF($A77="","",IF(OR(NOT(ISNUMBER($E77)),NOT(ISNUMBER($I77))),"",IFERROR($I77-$E77,"")))</f>
        <v/>
      </c>
      <c r="T77" s="13">
        <f>IF($A77="","",IF(NOT(ISNUMBER($E77)),"",IF(ISNUMBER($O77),IFERROR($O77-$E77,""),IF(OR($R77="Closed",$R77="Withdrawn"),"",IFERROR(TODAY()-$E77,"")))))</f>
        <v/>
      </c>
      <c r="U77" s="22">
        <f>IF($A77="","",IF(OR($B77="",$C77="",$D77="",$E77="",$H77="",$K77="",$R77=""),"Review missing core fields",IF(NOT(ISNUMBER($E77)),"Check received date",IF(AND($I77&lt;&gt;"",NOT(ISNUMBER($I77))),"Check response date",IF(AND($N77&lt;&gt;"",NOT(ISNUMBER($N77))),"Check target date",IF(AND($O77&lt;&gt;"",NOT(ISNUMBER($O77))),"Check closed date",IF(AND(ISNUMBER($I77),$I77&lt;$E77),"Check date order",IF(AND(ISNUMBER($O77),$O77&lt;$E77),"Check date order",IF(AND($R77="Closed",OR($O77="",NOT(ISNUMBER($O77)),$L77="")),"Check closure fields",IF(AND(ISNUMBER($O77),$R77&lt;&gt;"Closed"),"Check status / close date",IF(AND($R77&lt;&gt;"Closed",$R77&lt;&gt;"Withdrawn",ISNUMBER($N77),$N77&lt;TODAY()),"Past target",IF(AND($I77="",IFERROR(TODAY()-$E77,0)&gt;Assumptions!$B$5),"Response date check",IF(AND($R77&lt;&gt;"Closed",$R77&lt;&gt;"Withdrawn",$N77="",IFERROR(TODAY()-$E77,0)&gt;Assumptions!$B$6),"Aging check",IF(AND(ISNUMBER($P77),$P77&gt;Assumptions!$B$7),"Cost review",""))))))))))))))</f>
        <v/>
      </c>
    </row>
    <row r="78" ht="24" customHeight="1">
      <c r="A78" s="17" t="n"/>
      <c r="B78" s="18" t="n"/>
      <c r="C78" s="19" t="n"/>
      <c r="D78" s="18" t="n"/>
      <c r="E78" s="20" t="n"/>
      <c r="F78" s="19" t="n"/>
      <c r="G78" s="19" t="n"/>
      <c r="H78" s="18" t="n"/>
      <c r="I78" s="20" t="n"/>
      <c r="J78" s="18" t="n"/>
      <c r="K78" s="18" t="n"/>
      <c r="L78" s="18" t="n"/>
      <c r="M78" s="18" t="n"/>
      <c r="N78" s="20" t="n"/>
      <c r="O78" s="20" t="n"/>
      <c r="P78" s="21" t="n"/>
      <c r="Q78" s="18" t="n"/>
      <c r="R78" s="19" t="n"/>
      <c r="S78" s="15">
        <f>IF($A78="","",IF(OR(NOT(ISNUMBER($E78)),NOT(ISNUMBER($I78))),"",IFERROR($I78-$E78,"")))</f>
        <v/>
      </c>
      <c r="T78" s="15">
        <f>IF($A78="","",IF(NOT(ISNUMBER($E78)),"",IF(ISNUMBER($O78),IFERROR($O78-$E78,""),IF(OR($R78="Closed",$R78="Withdrawn"),"",IFERROR(TODAY()-$E78,"")))))</f>
        <v/>
      </c>
      <c r="U78" s="23">
        <f>IF($A78="","",IF(OR($B78="",$C78="",$D78="",$E78="",$H78="",$K78="",$R78=""),"Review missing core fields",IF(NOT(ISNUMBER($E78)),"Check received date",IF(AND($I78&lt;&gt;"",NOT(ISNUMBER($I78))),"Check response date",IF(AND($N78&lt;&gt;"",NOT(ISNUMBER($N78))),"Check target date",IF(AND($O78&lt;&gt;"",NOT(ISNUMBER($O78))),"Check closed date",IF(AND(ISNUMBER($I78),$I78&lt;$E78),"Check date order",IF(AND(ISNUMBER($O78),$O78&lt;$E78),"Check date order",IF(AND($R78="Closed",OR($O78="",NOT(ISNUMBER($O78)),$L78="")),"Check closure fields",IF(AND(ISNUMBER($O78),$R78&lt;&gt;"Closed"),"Check status / close date",IF(AND($R78&lt;&gt;"Closed",$R78&lt;&gt;"Withdrawn",ISNUMBER($N78),$N78&lt;TODAY()),"Past target",IF(AND($I78="",IFERROR(TODAY()-$E78,0)&gt;Assumptions!$B$5),"Response date check",IF(AND($R78&lt;&gt;"Closed",$R78&lt;&gt;"Withdrawn",$N78="",IFERROR(TODAY()-$E78,0)&gt;Assumptions!$B$6),"Aging check",IF(AND(ISNUMBER($P78),$P78&gt;Assumptions!$B$7),"Cost review",""))))))))))))))</f>
        <v/>
      </c>
    </row>
    <row r="79" ht="24" customHeight="1">
      <c r="A79" s="17" t="n"/>
      <c r="B79" s="18" t="n"/>
      <c r="C79" s="19" t="n"/>
      <c r="D79" s="18" t="n"/>
      <c r="E79" s="20" t="n"/>
      <c r="F79" s="19" t="n"/>
      <c r="G79" s="19" t="n"/>
      <c r="H79" s="18" t="n"/>
      <c r="I79" s="20" t="n"/>
      <c r="J79" s="18" t="n"/>
      <c r="K79" s="18" t="n"/>
      <c r="L79" s="18" t="n"/>
      <c r="M79" s="18" t="n"/>
      <c r="N79" s="20" t="n"/>
      <c r="O79" s="20" t="n"/>
      <c r="P79" s="21" t="n"/>
      <c r="Q79" s="18" t="n"/>
      <c r="R79" s="19" t="n"/>
      <c r="S79" s="13">
        <f>IF($A79="","",IF(OR(NOT(ISNUMBER($E79)),NOT(ISNUMBER($I79))),"",IFERROR($I79-$E79,"")))</f>
        <v/>
      </c>
      <c r="T79" s="13">
        <f>IF($A79="","",IF(NOT(ISNUMBER($E79)),"",IF(ISNUMBER($O79),IFERROR($O79-$E79,""),IF(OR($R79="Closed",$R79="Withdrawn"),"",IFERROR(TODAY()-$E79,"")))))</f>
        <v/>
      </c>
      <c r="U79" s="22">
        <f>IF($A79="","",IF(OR($B79="",$C79="",$D79="",$E79="",$H79="",$K79="",$R79=""),"Review missing core fields",IF(NOT(ISNUMBER($E79)),"Check received date",IF(AND($I79&lt;&gt;"",NOT(ISNUMBER($I79))),"Check response date",IF(AND($N79&lt;&gt;"",NOT(ISNUMBER($N79))),"Check target date",IF(AND($O79&lt;&gt;"",NOT(ISNUMBER($O79))),"Check closed date",IF(AND(ISNUMBER($I79),$I79&lt;$E79),"Check date order",IF(AND(ISNUMBER($O79),$O79&lt;$E79),"Check date order",IF(AND($R79="Closed",OR($O79="",NOT(ISNUMBER($O79)),$L79="")),"Check closure fields",IF(AND(ISNUMBER($O79),$R79&lt;&gt;"Closed"),"Check status / close date",IF(AND($R79&lt;&gt;"Closed",$R79&lt;&gt;"Withdrawn",ISNUMBER($N79),$N79&lt;TODAY()),"Past target",IF(AND($I79="",IFERROR(TODAY()-$E79,0)&gt;Assumptions!$B$5),"Response date check",IF(AND($R79&lt;&gt;"Closed",$R79&lt;&gt;"Withdrawn",$N79="",IFERROR(TODAY()-$E79,0)&gt;Assumptions!$B$6),"Aging check",IF(AND(ISNUMBER($P79),$P79&gt;Assumptions!$B$7),"Cost review",""))))))))))))))</f>
        <v/>
      </c>
    </row>
    <row r="80" ht="24" customHeight="1">
      <c r="A80" s="17" t="n"/>
      <c r="B80" s="18" t="n"/>
      <c r="C80" s="19" t="n"/>
      <c r="D80" s="18" t="n"/>
      <c r="E80" s="20" t="n"/>
      <c r="F80" s="19" t="n"/>
      <c r="G80" s="19" t="n"/>
      <c r="H80" s="18" t="n"/>
      <c r="I80" s="20" t="n"/>
      <c r="J80" s="18" t="n"/>
      <c r="K80" s="18" t="n"/>
      <c r="L80" s="18" t="n"/>
      <c r="M80" s="18" t="n"/>
      <c r="N80" s="20" t="n"/>
      <c r="O80" s="20" t="n"/>
      <c r="P80" s="21" t="n"/>
      <c r="Q80" s="18" t="n"/>
      <c r="R80" s="19" t="n"/>
      <c r="S80" s="15">
        <f>IF($A80="","",IF(OR(NOT(ISNUMBER($E80)),NOT(ISNUMBER($I80))),"",IFERROR($I80-$E80,"")))</f>
        <v/>
      </c>
      <c r="T80" s="15">
        <f>IF($A80="","",IF(NOT(ISNUMBER($E80)),"",IF(ISNUMBER($O80),IFERROR($O80-$E80,""),IF(OR($R80="Closed",$R80="Withdrawn"),"",IFERROR(TODAY()-$E80,"")))))</f>
        <v/>
      </c>
      <c r="U80" s="23">
        <f>IF($A80="","",IF(OR($B80="",$C80="",$D80="",$E80="",$H80="",$K80="",$R80=""),"Review missing core fields",IF(NOT(ISNUMBER($E80)),"Check received date",IF(AND($I80&lt;&gt;"",NOT(ISNUMBER($I80))),"Check response date",IF(AND($N80&lt;&gt;"",NOT(ISNUMBER($N80))),"Check target date",IF(AND($O80&lt;&gt;"",NOT(ISNUMBER($O80))),"Check closed date",IF(AND(ISNUMBER($I80),$I80&lt;$E80),"Check date order",IF(AND(ISNUMBER($O80),$O80&lt;$E80),"Check date order",IF(AND($R80="Closed",OR($O80="",NOT(ISNUMBER($O80)),$L80="")),"Check closure fields",IF(AND(ISNUMBER($O80),$R80&lt;&gt;"Closed"),"Check status / close date",IF(AND($R80&lt;&gt;"Closed",$R80&lt;&gt;"Withdrawn",ISNUMBER($N80),$N80&lt;TODAY()),"Past target",IF(AND($I80="",IFERROR(TODAY()-$E80,0)&gt;Assumptions!$B$5),"Response date check",IF(AND($R80&lt;&gt;"Closed",$R80&lt;&gt;"Withdrawn",$N80="",IFERROR(TODAY()-$E80,0)&gt;Assumptions!$B$6),"Aging check",IF(AND(ISNUMBER($P80),$P80&gt;Assumptions!$B$7),"Cost review",""))))))))))))))</f>
        <v/>
      </c>
    </row>
    <row r="81" ht="24" customHeight="1">
      <c r="A81" s="17" t="n"/>
      <c r="B81" s="18" t="n"/>
      <c r="C81" s="19" t="n"/>
      <c r="D81" s="18" t="n"/>
      <c r="E81" s="20" t="n"/>
      <c r="F81" s="19" t="n"/>
      <c r="G81" s="19" t="n"/>
      <c r="H81" s="18" t="n"/>
      <c r="I81" s="20" t="n"/>
      <c r="J81" s="18" t="n"/>
      <c r="K81" s="18" t="n"/>
      <c r="L81" s="18" t="n"/>
      <c r="M81" s="18" t="n"/>
      <c r="N81" s="20" t="n"/>
      <c r="O81" s="20" t="n"/>
      <c r="P81" s="21" t="n"/>
      <c r="Q81" s="18" t="n"/>
      <c r="R81" s="19" t="n"/>
      <c r="S81" s="13">
        <f>IF($A81="","",IF(OR(NOT(ISNUMBER($E81)),NOT(ISNUMBER($I81))),"",IFERROR($I81-$E81,"")))</f>
        <v/>
      </c>
      <c r="T81" s="13">
        <f>IF($A81="","",IF(NOT(ISNUMBER($E81)),"",IF(ISNUMBER($O81),IFERROR($O81-$E81,""),IF(OR($R81="Closed",$R81="Withdrawn"),"",IFERROR(TODAY()-$E81,"")))))</f>
        <v/>
      </c>
      <c r="U81" s="22">
        <f>IF($A81="","",IF(OR($B81="",$C81="",$D81="",$E81="",$H81="",$K81="",$R81=""),"Review missing core fields",IF(NOT(ISNUMBER($E81)),"Check received date",IF(AND($I81&lt;&gt;"",NOT(ISNUMBER($I81))),"Check response date",IF(AND($N81&lt;&gt;"",NOT(ISNUMBER($N81))),"Check target date",IF(AND($O81&lt;&gt;"",NOT(ISNUMBER($O81))),"Check closed date",IF(AND(ISNUMBER($I81),$I81&lt;$E81),"Check date order",IF(AND(ISNUMBER($O81),$O81&lt;$E81),"Check date order",IF(AND($R81="Closed",OR($O81="",NOT(ISNUMBER($O81)),$L81="")),"Check closure fields",IF(AND(ISNUMBER($O81),$R81&lt;&gt;"Closed"),"Check status / close date",IF(AND($R81&lt;&gt;"Closed",$R81&lt;&gt;"Withdrawn",ISNUMBER($N81),$N81&lt;TODAY()),"Past target",IF(AND($I81="",IFERROR(TODAY()-$E81,0)&gt;Assumptions!$B$5),"Response date check",IF(AND($R81&lt;&gt;"Closed",$R81&lt;&gt;"Withdrawn",$N81="",IFERROR(TODAY()-$E81,0)&gt;Assumptions!$B$6),"Aging check",IF(AND(ISNUMBER($P81),$P81&gt;Assumptions!$B$7),"Cost review",""))))))))))))))</f>
        <v/>
      </c>
    </row>
    <row r="82" ht="24" customHeight="1">
      <c r="A82" s="17" t="n"/>
      <c r="B82" s="18" t="n"/>
      <c r="C82" s="19" t="n"/>
      <c r="D82" s="18" t="n"/>
      <c r="E82" s="20" t="n"/>
      <c r="F82" s="19" t="n"/>
      <c r="G82" s="19" t="n"/>
      <c r="H82" s="18" t="n"/>
      <c r="I82" s="20" t="n"/>
      <c r="J82" s="18" t="n"/>
      <c r="K82" s="18" t="n"/>
      <c r="L82" s="18" t="n"/>
      <c r="M82" s="18" t="n"/>
      <c r="N82" s="20" t="n"/>
      <c r="O82" s="20" t="n"/>
      <c r="P82" s="21" t="n"/>
      <c r="Q82" s="18" t="n"/>
      <c r="R82" s="19" t="n"/>
      <c r="S82" s="15">
        <f>IF($A82="","",IF(OR(NOT(ISNUMBER($E82)),NOT(ISNUMBER($I82))),"",IFERROR($I82-$E82,"")))</f>
        <v/>
      </c>
      <c r="T82" s="15">
        <f>IF($A82="","",IF(NOT(ISNUMBER($E82)),"",IF(ISNUMBER($O82),IFERROR($O82-$E82,""),IF(OR($R82="Closed",$R82="Withdrawn"),"",IFERROR(TODAY()-$E82,"")))))</f>
        <v/>
      </c>
      <c r="U82" s="23">
        <f>IF($A82="","",IF(OR($B82="",$C82="",$D82="",$E82="",$H82="",$K82="",$R82=""),"Review missing core fields",IF(NOT(ISNUMBER($E82)),"Check received date",IF(AND($I82&lt;&gt;"",NOT(ISNUMBER($I82))),"Check response date",IF(AND($N82&lt;&gt;"",NOT(ISNUMBER($N82))),"Check target date",IF(AND($O82&lt;&gt;"",NOT(ISNUMBER($O82))),"Check closed date",IF(AND(ISNUMBER($I82),$I82&lt;$E82),"Check date order",IF(AND(ISNUMBER($O82),$O82&lt;$E82),"Check date order",IF(AND($R82="Closed",OR($O82="",NOT(ISNUMBER($O82)),$L82="")),"Check closure fields",IF(AND(ISNUMBER($O82),$R82&lt;&gt;"Closed"),"Check status / close date",IF(AND($R82&lt;&gt;"Closed",$R82&lt;&gt;"Withdrawn",ISNUMBER($N82),$N82&lt;TODAY()),"Past target",IF(AND($I82="",IFERROR(TODAY()-$E82,0)&gt;Assumptions!$B$5),"Response date check",IF(AND($R82&lt;&gt;"Closed",$R82&lt;&gt;"Withdrawn",$N82="",IFERROR(TODAY()-$E82,0)&gt;Assumptions!$B$6),"Aging check",IF(AND(ISNUMBER($P82),$P82&gt;Assumptions!$B$7),"Cost review",""))))))))))))))</f>
        <v/>
      </c>
    </row>
    <row r="83" ht="24" customHeight="1">
      <c r="A83" s="17" t="n"/>
      <c r="B83" s="18" t="n"/>
      <c r="C83" s="19" t="n"/>
      <c r="D83" s="18" t="n"/>
      <c r="E83" s="20" t="n"/>
      <c r="F83" s="19" t="n"/>
      <c r="G83" s="19" t="n"/>
      <c r="H83" s="18" t="n"/>
      <c r="I83" s="20" t="n"/>
      <c r="J83" s="18" t="n"/>
      <c r="K83" s="18" t="n"/>
      <c r="L83" s="18" t="n"/>
      <c r="M83" s="18" t="n"/>
      <c r="N83" s="20" t="n"/>
      <c r="O83" s="20" t="n"/>
      <c r="P83" s="21" t="n"/>
      <c r="Q83" s="18" t="n"/>
      <c r="R83" s="19" t="n"/>
      <c r="S83" s="13">
        <f>IF($A83="","",IF(OR(NOT(ISNUMBER($E83)),NOT(ISNUMBER($I83))),"",IFERROR($I83-$E83,"")))</f>
        <v/>
      </c>
      <c r="T83" s="13">
        <f>IF($A83="","",IF(NOT(ISNUMBER($E83)),"",IF(ISNUMBER($O83),IFERROR($O83-$E83,""),IF(OR($R83="Closed",$R83="Withdrawn"),"",IFERROR(TODAY()-$E83,"")))))</f>
        <v/>
      </c>
      <c r="U83" s="22">
        <f>IF($A83="","",IF(OR($B83="",$C83="",$D83="",$E83="",$H83="",$K83="",$R83=""),"Review missing core fields",IF(NOT(ISNUMBER($E83)),"Check received date",IF(AND($I83&lt;&gt;"",NOT(ISNUMBER($I83))),"Check response date",IF(AND($N83&lt;&gt;"",NOT(ISNUMBER($N83))),"Check target date",IF(AND($O83&lt;&gt;"",NOT(ISNUMBER($O83))),"Check closed date",IF(AND(ISNUMBER($I83),$I83&lt;$E83),"Check date order",IF(AND(ISNUMBER($O83),$O83&lt;$E83),"Check date order",IF(AND($R83="Closed",OR($O83="",NOT(ISNUMBER($O83)),$L83="")),"Check closure fields",IF(AND(ISNUMBER($O83),$R83&lt;&gt;"Closed"),"Check status / close date",IF(AND($R83&lt;&gt;"Closed",$R83&lt;&gt;"Withdrawn",ISNUMBER($N83),$N83&lt;TODAY()),"Past target",IF(AND($I83="",IFERROR(TODAY()-$E83,0)&gt;Assumptions!$B$5),"Response date check",IF(AND($R83&lt;&gt;"Closed",$R83&lt;&gt;"Withdrawn",$N83="",IFERROR(TODAY()-$E83,0)&gt;Assumptions!$B$6),"Aging check",IF(AND(ISNUMBER($P83),$P83&gt;Assumptions!$B$7),"Cost review",""))))))))))))))</f>
        <v/>
      </c>
    </row>
    <row r="84" ht="24" customHeight="1">
      <c r="A84" s="17" t="n"/>
      <c r="B84" s="18" t="n"/>
      <c r="C84" s="19" t="n"/>
      <c r="D84" s="18" t="n"/>
      <c r="E84" s="20" t="n"/>
      <c r="F84" s="19" t="n"/>
      <c r="G84" s="19" t="n"/>
      <c r="H84" s="18" t="n"/>
      <c r="I84" s="20" t="n"/>
      <c r="J84" s="18" t="n"/>
      <c r="K84" s="18" t="n"/>
      <c r="L84" s="18" t="n"/>
      <c r="M84" s="18" t="n"/>
      <c r="N84" s="20" t="n"/>
      <c r="O84" s="20" t="n"/>
      <c r="P84" s="21" t="n"/>
      <c r="Q84" s="18" t="n"/>
      <c r="R84" s="19" t="n"/>
      <c r="S84" s="15">
        <f>IF($A84="","",IF(OR(NOT(ISNUMBER($E84)),NOT(ISNUMBER($I84))),"",IFERROR($I84-$E84,"")))</f>
        <v/>
      </c>
      <c r="T84" s="15">
        <f>IF($A84="","",IF(NOT(ISNUMBER($E84)),"",IF(ISNUMBER($O84),IFERROR($O84-$E84,""),IF(OR($R84="Closed",$R84="Withdrawn"),"",IFERROR(TODAY()-$E84,"")))))</f>
        <v/>
      </c>
      <c r="U84" s="23">
        <f>IF($A84="","",IF(OR($B84="",$C84="",$D84="",$E84="",$H84="",$K84="",$R84=""),"Review missing core fields",IF(NOT(ISNUMBER($E84)),"Check received date",IF(AND($I84&lt;&gt;"",NOT(ISNUMBER($I84))),"Check response date",IF(AND($N84&lt;&gt;"",NOT(ISNUMBER($N84))),"Check target date",IF(AND($O84&lt;&gt;"",NOT(ISNUMBER($O84))),"Check closed date",IF(AND(ISNUMBER($I84),$I84&lt;$E84),"Check date order",IF(AND(ISNUMBER($O84),$O84&lt;$E84),"Check date order",IF(AND($R84="Closed",OR($O84="",NOT(ISNUMBER($O84)),$L84="")),"Check closure fields",IF(AND(ISNUMBER($O84),$R84&lt;&gt;"Closed"),"Check status / close date",IF(AND($R84&lt;&gt;"Closed",$R84&lt;&gt;"Withdrawn",ISNUMBER($N84),$N84&lt;TODAY()),"Past target",IF(AND($I84="",IFERROR(TODAY()-$E84,0)&gt;Assumptions!$B$5),"Response date check",IF(AND($R84&lt;&gt;"Closed",$R84&lt;&gt;"Withdrawn",$N84="",IFERROR(TODAY()-$E84,0)&gt;Assumptions!$B$6),"Aging check",IF(AND(ISNUMBER($P84),$P84&gt;Assumptions!$B$7),"Cost review",""))))))))))))))</f>
        <v/>
      </c>
    </row>
    <row r="85" ht="24" customHeight="1">
      <c r="A85" s="17" t="n"/>
      <c r="B85" s="18" t="n"/>
      <c r="C85" s="19" t="n"/>
      <c r="D85" s="18" t="n"/>
      <c r="E85" s="20" t="n"/>
      <c r="F85" s="19" t="n"/>
      <c r="G85" s="19" t="n"/>
      <c r="H85" s="18" t="n"/>
      <c r="I85" s="20" t="n"/>
      <c r="J85" s="18" t="n"/>
      <c r="K85" s="18" t="n"/>
      <c r="L85" s="18" t="n"/>
      <c r="M85" s="18" t="n"/>
      <c r="N85" s="20" t="n"/>
      <c r="O85" s="20" t="n"/>
      <c r="P85" s="21" t="n"/>
      <c r="Q85" s="18" t="n"/>
      <c r="R85" s="19" t="n"/>
      <c r="S85" s="13">
        <f>IF($A85="","",IF(OR(NOT(ISNUMBER($E85)),NOT(ISNUMBER($I85))),"",IFERROR($I85-$E85,"")))</f>
        <v/>
      </c>
      <c r="T85" s="13">
        <f>IF($A85="","",IF(NOT(ISNUMBER($E85)),"",IF(ISNUMBER($O85),IFERROR($O85-$E85,""),IF(OR($R85="Closed",$R85="Withdrawn"),"",IFERROR(TODAY()-$E85,"")))))</f>
        <v/>
      </c>
      <c r="U85" s="22">
        <f>IF($A85="","",IF(OR($B85="",$C85="",$D85="",$E85="",$H85="",$K85="",$R85=""),"Review missing core fields",IF(NOT(ISNUMBER($E85)),"Check received date",IF(AND($I85&lt;&gt;"",NOT(ISNUMBER($I85))),"Check response date",IF(AND($N85&lt;&gt;"",NOT(ISNUMBER($N85))),"Check target date",IF(AND($O85&lt;&gt;"",NOT(ISNUMBER($O85))),"Check closed date",IF(AND(ISNUMBER($I85),$I85&lt;$E85),"Check date order",IF(AND(ISNUMBER($O85),$O85&lt;$E85),"Check date order",IF(AND($R85="Closed",OR($O85="",NOT(ISNUMBER($O85)),$L85="")),"Check closure fields",IF(AND(ISNUMBER($O85),$R85&lt;&gt;"Closed"),"Check status / close date",IF(AND($R85&lt;&gt;"Closed",$R85&lt;&gt;"Withdrawn",ISNUMBER($N85),$N85&lt;TODAY()),"Past target",IF(AND($I85="",IFERROR(TODAY()-$E85,0)&gt;Assumptions!$B$5),"Response date check",IF(AND($R85&lt;&gt;"Closed",$R85&lt;&gt;"Withdrawn",$N85="",IFERROR(TODAY()-$E85,0)&gt;Assumptions!$B$6),"Aging check",IF(AND(ISNUMBER($P85),$P85&gt;Assumptions!$B$7),"Cost review",""))))))))))))))</f>
        <v/>
      </c>
    </row>
    <row r="86" ht="24" customHeight="1">
      <c r="A86" s="17" t="n"/>
      <c r="B86" s="18" t="n"/>
      <c r="C86" s="19" t="n"/>
      <c r="D86" s="18" t="n"/>
      <c r="E86" s="20" t="n"/>
      <c r="F86" s="19" t="n"/>
      <c r="G86" s="19" t="n"/>
      <c r="H86" s="18" t="n"/>
      <c r="I86" s="20" t="n"/>
      <c r="J86" s="18" t="n"/>
      <c r="K86" s="18" t="n"/>
      <c r="L86" s="18" t="n"/>
      <c r="M86" s="18" t="n"/>
      <c r="N86" s="20" t="n"/>
      <c r="O86" s="20" t="n"/>
      <c r="P86" s="21" t="n"/>
      <c r="Q86" s="18" t="n"/>
      <c r="R86" s="19" t="n"/>
      <c r="S86" s="15">
        <f>IF($A86="","",IF(OR(NOT(ISNUMBER($E86)),NOT(ISNUMBER($I86))),"",IFERROR($I86-$E86,"")))</f>
        <v/>
      </c>
      <c r="T86" s="15">
        <f>IF($A86="","",IF(NOT(ISNUMBER($E86)),"",IF(ISNUMBER($O86),IFERROR($O86-$E86,""),IF(OR($R86="Closed",$R86="Withdrawn"),"",IFERROR(TODAY()-$E86,"")))))</f>
        <v/>
      </c>
      <c r="U86" s="23">
        <f>IF($A86="","",IF(OR($B86="",$C86="",$D86="",$E86="",$H86="",$K86="",$R86=""),"Review missing core fields",IF(NOT(ISNUMBER($E86)),"Check received date",IF(AND($I86&lt;&gt;"",NOT(ISNUMBER($I86))),"Check response date",IF(AND($N86&lt;&gt;"",NOT(ISNUMBER($N86))),"Check target date",IF(AND($O86&lt;&gt;"",NOT(ISNUMBER($O86))),"Check closed date",IF(AND(ISNUMBER($I86),$I86&lt;$E86),"Check date order",IF(AND(ISNUMBER($O86),$O86&lt;$E86),"Check date order",IF(AND($R86="Closed",OR($O86="",NOT(ISNUMBER($O86)),$L86="")),"Check closure fields",IF(AND(ISNUMBER($O86),$R86&lt;&gt;"Closed"),"Check status / close date",IF(AND($R86&lt;&gt;"Closed",$R86&lt;&gt;"Withdrawn",ISNUMBER($N86),$N86&lt;TODAY()),"Past target",IF(AND($I86="",IFERROR(TODAY()-$E86,0)&gt;Assumptions!$B$5),"Response date check",IF(AND($R86&lt;&gt;"Closed",$R86&lt;&gt;"Withdrawn",$N86="",IFERROR(TODAY()-$E86,0)&gt;Assumptions!$B$6),"Aging check",IF(AND(ISNUMBER($P86),$P86&gt;Assumptions!$B$7),"Cost review",""))))))))))))))</f>
        <v/>
      </c>
    </row>
    <row r="87" ht="24" customHeight="1">
      <c r="A87" s="17" t="n"/>
      <c r="B87" s="18" t="n"/>
      <c r="C87" s="19" t="n"/>
      <c r="D87" s="18" t="n"/>
      <c r="E87" s="20" t="n"/>
      <c r="F87" s="19" t="n"/>
      <c r="G87" s="19" t="n"/>
      <c r="H87" s="18" t="n"/>
      <c r="I87" s="20" t="n"/>
      <c r="J87" s="18" t="n"/>
      <c r="K87" s="18" t="n"/>
      <c r="L87" s="18" t="n"/>
      <c r="M87" s="18" t="n"/>
      <c r="N87" s="20" t="n"/>
      <c r="O87" s="20" t="n"/>
      <c r="P87" s="21" t="n"/>
      <c r="Q87" s="18" t="n"/>
      <c r="R87" s="19" t="n"/>
      <c r="S87" s="13">
        <f>IF($A87="","",IF(OR(NOT(ISNUMBER($E87)),NOT(ISNUMBER($I87))),"",IFERROR($I87-$E87,"")))</f>
        <v/>
      </c>
      <c r="T87" s="13">
        <f>IF($A87="","",IF(NOT(ISNUMBER($E87)),"",IF(ISNUMBER($O87),IFERROR($O87-$E87,""),IF(OR($R87="Closed",$R87="Withdrawn"),"",IFERROR(TODAY()-$E87,"")))))</f>
        <v/>
      </c>
      <c r="U87" s="22">
        <f>IF($A87="","",IF(OR($B87="",$C87="",$D87="",$E87="",$H87="",$K87="",$R87=""),"Review missing core fields",IF(NOT(ISNUMBER($E87)),"Check received date",IF(AND($I87&lt;&gt;"",NOT(ISNUMBER($I87))),"Check response date",IF(AND($N87&lt;&gt;"",NOT(ISNUMBER($N87))),"Check target date",IF(AND($O87&lt;&gt;"",NOT(ISNUMBER($O87))),"Check closed date",IF(AND(ISNUMBER($I87),$I87&lt;$E87),"Check date order",IF(AND(ISNUMBER($O87),$O87&lt;$E87),"Check date order",IF(AND($R87="Closed",OR($O87="",NOT(ISNUMBER($O87)),$L87="")),"Check closure fields",IF(AND(ISNUMBER($O87),$R87&lt;&gt;"Closed"),"Check status / close date",IF(AND($R87&lt;&gt;"Closed",$R87&lt;&gt;"Withdrawn",ISNUMBER($N87),$N87&lt;TODAY()),"Past target",IF(AND($I87="",IFERROR(TODAY()-$E87,0)&gt;Assumptions!$B$5),"Response date check",IF(AND($R87&lt;&gt;"Closed",$R87&lt;&gt;"Withdrawn",$N87="",IFERROR(TODAY()-$E87,0)&gt;Assumptions!$B$6),"Aging check",IF(AND(ISNUMBER($P87),$P87&gt;Assumptions!$B$7),"Cost review",""))))))))))))))</f>
        <v/>
      </c>
    </row>
    <row r="88" ht="24" customHeight="1">
      <c r="A88" s="17" t="n"/>
      <c r="B88" s="18" t="n"/>
      <c r="C88" s="19" t="n"/>
      <c r="D88" s="18" t="n"/>
      <c r="E88" s="20" t="n"/>
      <c r="F88" s="19" t="n"/>
      <c r="G88" s="19" t="n"/>
      <c r="H88" s="18" t="n"/>
      <c r="I88" s="20" t="n"/>
      <c r="J88" s="18" t="n"/>
      <c r="K88" s="18" t="n"/>
      <c r="L88" s="18" t="n"/>
      <c r="M88" s="18" t="n"/>
      <c r="N88" s="20" t="n"/>
      <c r="O88" s="20" t="n"/>
      <c r="P88" s="21" t="n"/>
      <c r="Q88" s="18" t="n"/>
      <c r="R88" s="19" t="n"/>
      <c r="S88" s="15">
        <f>IF($A88="","",IF(OR(NOT(ISNUMBER($E88)),NOT(ISNUMBER($I88))),"",IFERROR($I88-$E88,"")))</f>
        <v/>
      </c>
      <c r="T88" s="15">
        <f>IF($A88="","",IF(NOT(ISNUMBER($E88)),"",IF(ISNUMBER($O88),IFERROR($O88-$E88,""),IF(OR($R88="Closed",$R88="Withdrawn"),"",IFERROR(TODAY()-$E88,"")))))</f>
        <v/>
      </c>
      <c r="U88" s="23">
        <f>IF($A88="","",IF(OR($B88="",$C88="",$D88="",$E88="",$H88="",$K88="",$R88=""),"Review missing core fields",IF(NOT(ISNUMBER($E88)),"Check received date",IF(AND($I88&lt;&gt;"",NOT(ISNUMBER($I88))),"Check response date",IF(AND($N88&lt;&gt;"",NOT(ISNUMBER($N88))),"Check target date",IF(AND($O88&lt;&gt;"",NOT(ISNUMBER($O88))),"Check closed date",IF(AND(ISNUMBER($I88),$I88&lt;$E88),"Check date order",IF(AND(ISNUMBER($O88),$O88&lt;$E88),"Check date order",IF(AND($R88="Closed",OR($O88="",NOT(ISNUMBER($O88)),$L88="")),"Check closure fields",IF(AND(ISNUMBER($O88),$R88&lt;&gt;"Closed"),"Check status / close date",IF(AND($R88&lt;&gt;"Closed",$R88&lt;&gt;"Withdrawn",ISNUMBER($N88),$N88&lt;TODAY()),"Past target",IF(AND($I88="",IFERROR(TODAY()-$E88,0)&gt;Assumptions!$B$5),"Response date check",IF(AND($R88&lt;&gt;"Closed",$R88&lt;&gt;"Withdrawn",$N88="",IFERROR(TODAY()-$E88,0)&gt;Assumptions!$B$6),"Aging check",IF(AND(ISNUMBER($P88),$P88&gt;Assumptions!$B$7),"Cost review",""))))))))))))))</f>
        <v/>
      </c>
    </row>
    <row r="89" ht="24" customHeight="1">
      <c r="A89" s="17" t="n"/>
      <c r="B89" s="18" t="n"/>
      <c r="C89" s="19" t="n"/>
      <c r="D89" s="18" t="n"/>
      <c r="E89" s="20" t="n"/>
      <c r="F89" s="19" t="n"/>
      <c r="G89" s="19" t="n"/>
      <c r="H89" s="18" t="n"/>
      <c r="I89" s="20" t="n"/>
      <c r="J89" s="18" t="n"/>
      <c r="K89" s="18" t="n"/>
      <c r="L89" s="18" t="n"/>
      <c r="M89" s="18" t="n"/>
      <c r="N89" s="20" t="n"/>
      <c r="O89" s="20" t="n"/>
      <c r="P89" s="21" t="n"/>
      <c r="Q89" s="18" t="n"/>
      <c r="R89" s="19" t="n"/>
      <c r="S89" s="13">
        <f>IF($A89="","",IF(OR(NOT(ISNUMBER($E89)),NOT(ISNUMBER($I89))),"",IFERROR($I89-$E89,"")))</f>
        <v/>
      </c>
      <c r="T89" s="13">
        <f>IF($A89="","",IF(NOT(ISNUMBER($E89)),"",IF(ISNUMBER($O89),IFERROR($O89-$E89,""),IF(OR($R89="Closed",$R89="Withdrawn"),"",IFERROR(TODAY()-$E89,"")))))</f>
        <v/>
      </c>
      <c r="U89" s="22">
        <f>IF($A89="","",IF(OR($B89="",$C89="",$D89="",$E89="",$H89="",$K89="",$R89=""),"Review missing core fields",IF(NOT(ISNUMBER($E89)),"Check received date",IF(AND($I89&lt;&gt;"",NOT(ISNUMBER($I89))),"Check response date",IF(AND($N89&lt;&gt;"",NOT(ISNUMBER($N89))),"Check target date",IF(AND($O89&lt;&gt;"",NOT(ISNUMBER($O89))),"Check closed date",IF(AND(ISNUMBER($I89),$I89&lt;$E89),"Check date order",IF(AND(ISNUMBER($O89),$O89&lt;$E89),"Check date order",IF(AND($R89="Closed",OR($O89="",NOT(ISNUMBER($O89)),$L89="")),"Check closure fields",IF(AND(ISNUMBER($O89),$R89&lt;&gt;"Closed"),"Check status / close date",IF(AND($R89&lt;&gt;"Closed",$R89&lt;&gt;"Withdrawn",ISNUMBER($N89),$N89&lt;TODAY()),"Past target",IF(AND($I89="",IFERROR(TODAY()-$E89,0)&gt;Assumptions!$B$5),"Response date check",IF(AND($R89&lt;&gt;"Closed",$R89&lt;&gt;"Withdrawn",$N89="",IFERROR(TODAY()-$E89,0)&gt;Assumptions!$B$6),"Aging check",IF(AND(ISNUMBER($P89),$P89&gt;Assumptions!$B$7),"Cost review",""))))))))))))))</f>
        <v/>
      </c>
    </row>
    <row r="90" ht="24" customHeight="1">
      <c r="A90" s="17" t="n"/>
      <c r="B90" s="18" t="n"/>
      <c r="C90" s="19" t="n"/>
      <c r="D90" s="18" t="n"/>
      <c r="E90" s="20" t="n"/>
      <c r="F90" s="19" t="n"/>
      <c r="G90" s="19" t="n"/>
      <c r="H90" s="18" t="n"/>
      <c r="I90" s="20" t="n"/>
      <c r="J90" s="18" t="n"/>
      <c r="K90" s="18" t="n"/>
      <c r="L90" s="18" t="n"/>
      <c r="M90" s="18" t="n"/>
      <c r="N90" s="20" t="n"/>
      <c r="O90" s="20" t="n"/>
      <c r="P90" s="21" t="n"/>
      <c r="Q90" s="18" t="n"/>
      <c r="R90" s="19" t="n"/>
      <c r="S90" s="15">
        <f>IF($A90="","",IF(OR(NOT(ISNUMBER($E90)),NOT(ISNUMBER($I90))),"",IFERROR($I90-$E90,"")))</f>
        <v/>
      </c>
      <c r="T90" s="15">
        <f>IF($A90="","",IF(NOT(ISNUMBER($E90)),"",IF(ISNUMBER($O90),IFERROR($O90-$E90,""),IF(OR($R90="Closed",$R90="Withdrawn"),"",IFERROR(TODAY()-$E90,"")))))</f>
        <v/>
      </c>
      <c r="U90" s="23">
        <f>IF($A90="","",IF(OR($B90="",$C90="",$D90="",$E90="",$H90="",$K90="",$R90=""),"Review missing core fields",IF(NOT(ISNUMBER($E90)),"Check received date",IF(AND($I90&lt;&gt;"",NOT(ISNUMBER($I90))),"Check response date",IF(AND($N90&lt;&gt;"",NOT(ISNUMBER($N90))),"Check target date",IF(AND($O90&lt;&gt;"",NOT(ISNUMBER($O90))),"Check closed date",IF(AND(ISNUMBER($I90),$I90&lt;$E90),"Check date order",IF(AND(ISNUMBER($O90),$O90&lt;$E90),"Check date order",IF(AND($R90="Closed",OR($O90="",NOT(ISNUMBER($O90)),$L90="")),"Check closure fields",IF(AND(ISNUMBER($O90),$R90&lt;&gt;"Closed"),"Check status / close date",IF(AND($R90&lt;&gt;"Closed",$R90&lt;&gt;"Withdrawn",ISNUMBER($N90),$N90&lt;TODAY()),"Past target",IF(AND($I90="",IFERROR(TODAY()-$E90,0)&gt;Assumptions!$B$5),"Response date check",IF(AND($R90&lt;&gt;"Closed",$R90&lt;&gt;"Withdrawn",$N90="",IFERROR(TODAY()-$E90,0)&gt;Assumptions!$B$6),"Aging check",IF(AND(ISNUMBER($P90),$P90&gt;Assumptions!$B$7),"Cost review",""))))))))))))))</f>
        <v/>
      </c>
    </row>
    <row r="91" ht="24" customHeight="1">
      <c r="A91" s="17" t="n"/>
      <c r="B91" s="18" t="n"/>
      <c r="C91" s="19" t="n"/>
      <c r="D91" s="18" t="n"/>
      <c r="E91" s="20" t="n"/>
      <c r="F91" s="19" t="n"/>
      <c r="G91" s="19" t="n"/>
      <c r="H91" s="18" t="n"/>
      <c r="I91" s="20" t="n"/>
      <c r="J91" s="18" t="n"/>
      <c r="K91" s="18" t="n"/>
      <c r="L91" s="18" t="n"/>
      <c r="M91" s="18" t="n"/>
      <c r="N91" s="20" t="n"/>
      <c r="O91" s="20" t="n"/>
      <c r="P91" s="21" t="n"/>
      <c r="Q91" s="18" t="n"/>
      <c r="R91" s="19" t="n"/>
      <c r="S91" s="13">
        <f>IF($A91="","",IF(OR(NOT(ISNUMBER($E91)),NOT(ISNUMBER($I91))),"",IFERROR($I91-$E91,"")))</f>
        <v/>
      </c>
      <c r="T91" s="13">
        <f>IF($A91="","",IF(NOT(ISNUMBER($E91)),"",IF(ISNUMBER($O91),IFERROR($O91-$E91,""),IF(OR($R91="Closed",$R91="Withdrawn"),"",IFERROR(TODAY()-$E91,"")))))</f>
        <v/>
      </c>
      <c r="U91" s="22">
        <f>IF($A91="","",IF(OR($B91="",$C91="",$D91="",$E91="",$H91="",$K91="",$R91=""),"Review missing core fields",IF(NOT(ISNUMBER($E91)),"Check received date",IF(AND($I91&lt;&gt;"",NOT(ISNUMBER($I91))),"Check response date",IF(AND($N91&lt;&gt;"",NOT(ISNUMBER($N91))),"Check target date",IF(AND($O91&lt;&gt;"",NOT(ISNUMBER($O91))),"Check closed date",IF(AND(ISNUMBER($I91),$I91&lt;$E91),"Check date order",IF(AND(ISNUMBER($O91),$O91&lt;$E91),"Check date order",IF(AND($R91="Closed",OR($O91="",NOT(ISNUMBER($O91)),$L91="")),"Check closure fields",IF(AND(ISNUMBER($O91),$R91&lt;&gt;"Closed"),"Check status / close date",IF(AND($R91&lt;&gt;"Closed",$R91&lt;&gt;"Withdrawn",ISNUMBER($N91),$N91&lt;TODAY()),"Past target",IF(AND($I91="",IFERROR(TODAY()-$E91,0)&gt;Assumptions!$B$5),"Response date check",IF(AND($R91&lt;&gt;"Closed",$R91&lt;&gt;"Withdrawn",$N91="",IFERROR(TODAY()-$E91,0)&gt;Assumptions!$B$6),"Aging check",IF(AND(ISNUMBER($P91),$P91&gt;Assumptions!$B$7),"Cost review",""))))))))))))))</f>
        <v/>
      </c>
    </row>
    <row r="92" ht="24" customHeight="1">
      <c r="A92" s="17" t="n"/>
      <c r="B92" s="18" t="n"/>
      <c r="C92" s="19" t="n"/>
      <c r="D92" s="18" t="n"/>
      <c r="E92" s="20" t="n"/>
      <c r="F92" s="19" t="n"/>
      <c r="G92" s="19" t="n"/>
      <c r="H92" s="18" t="n"/>
      <c r="I92" s="20" t="n"/>
      <c r="J92" s="18" t="n"/>
      <c r="K92" s="18" t="n"/>
      <c r="L92" s="18" t="n"/>
      <c r="M92" s="18" t="n"/>
      <c r="N92" s="20" t="n"/>
      <c r="O92" s="20" t="n"/>
      <c r="P92" s="21" t="n"/>
      <c r="Q92" s="18" t="n"/>
      <c r="R92" s="19" t="n"/>
      <c r="S92" s="15">
        <f>IF($A92="","",IF(OR(NOT(ISNUMBER($E92)),NOT(ISNUMBER($I92))),"",IFERROR($I92-$E92,"")))</f>
        <v/>
      </c>
      <c r="T92" s="15">
        <f>IF($A92="","",IF(NOT(ISNUMBER($E92)),"",IF(ISNUMBER($O92),IFERROR($O92-$E92,""),IF(OR($R92="Closed",$R92="Withdrawn"),"",IFERROR(TODAY()-$E92,"")))))</f>
        <v/>
      </c>
      <c r="U92" s="23">
        <f>IF($A92="","",IF(OR($B92="",$C92="",$D92="",$E92="",$H92="",$K92="",$R92=""),"Review missing core fields",IF(NOT(ISNUMBER($E92)),"Check received date",IF(AND($I92&lt;&gt;"",NOT(ISNUMBER($I92))),"Check response date",IF(AND($N92&lt;&gt;"",NOT(ISNUMBER($N92))),"Check target date",IF(AND($O92&lt;&gt;"",NOT(ISNUMBER($O92))),"Check closed date",IF(AND(ISNUMBER($I92),$I92&lt;$E92),"Check date order",IF(AND(ISNUMBER($O92),$O92&lt;$E92),"Check date order",IF(AND($R92="Closed",OR($O92="",NOT(ISNUMBER($O92)),$L92="")),"Check closure fields",IF(AND(ISNUMBER($O92),$R92&lt;&gt;"Closed"),"Check status / close date",IF(AND($R92&lt;&gt;"Closed",$R92&lt;&gt;"Withdrawn",ISNUMBER($N92),$N92&lt;TODAY()),"Past target",IF(AND($I92="",IFERROR(TODAY()-$E92,0)&gt;Assumptions!$B$5),"Response date check",IF(AND($R92&lt;&gt;"Closed",$R92&lt;&gt;"Withdrawn",$N92="",IFERROR(TODAY()-$E92,0)&gt;Assumptions!$B$6),"Aging check",IF(AND(ISNUMBER($P92),$P92&gt;Assumptions!$B$7),"Cost review",""))))))))))))))</f>
        <v/>
      </c>
    </row>
    <row r="93" ht="24" customHeight="1">
      <c r="A93" s="17" t="n"/>
      <c r="B93" s="18" t="n"/>
      <c r="C93" s="19" t="n"/>
      <c r="D93" s="18" t="n"/>
      <c r="E93" s="20" t="n"/>
      <c r="F93" s="19" t="n"/>
      <c r="G93" s="19" t="n"/>
      <c r="H93" s="18" t="n"/>
      <c r="I93" s="20" t="n"/>
      <c r="J93" s="18" t="n"/>
      <c r="K93" s="18" t="n"/>
      <c r="L93" s="18" t="n"/>
      <c r="M93" s="18" t="n"/>
      <c r="N93" s="20" t="n"/>
      <c r="O93" s="20" t="n"/>
      <c r="P93" s="21" t="n"/>
      <c r="Q93" s="18" t="n"/>
      <c r="R93" s="19" t="n"/>
      <c r="S93" s="13">
        <f>IF($A93="","",IF(OR(NOT(ISNUMBER($E93)),NOT(ISNUMBER($I93))),"",IFERROR($I93-$E93,"")))</f>
        <v/>
      </c>
      <c r="T93" s="13">
        <f>IF($A93="","",IF(NOT(ISNUMBER($E93)),"",IF(ISNUMBER($O93),IFERROR($O93-$E93,""),IF(OR($R93="Closed",$R93="Withdrawn"),"",IFERROR(TODAY()-$E93,"")))))</f>
        <v/>
      </c>
      <c r="U93" s="22">
        <f>IF($A93="","",IF(OR($B93="",$C93="",$D93="",$E93="",$H93="",$K93="",$R93=""),"Review missing core fields",IF(NOT(ISNUMBER($E93)),"Check received date",IF(AND($I93&lt;&gt;"",NOT(ISNUMBER($I93))),"Check response date",IF(AND($N93&lt;&gt;"",NOT(ISNUMBER($N93))),"Check target date",IF(AND($O93&lt;&gt;"",NOT(ISNUMBER($O93))),"Check closed date",IF(AND(ISNUMBER($I93),$I93&lt;$E93),"Check date order",IF(AND(ISNUMBER($O93),$O93&lt;$E93),"Check date order",IF(AND($R93="Closed",OR($O93="",NOT(ISNUMBER($O93)),$L93="")),"Check closure fields",IF(AND(ISNUMBER($O93),$R93&lt;&gt;"Closed"),"Check status / close date",IF(AND($R93&lt;&gt;"Closed",$R93&lt;&gt;"Withdrawn",ISNUMBER($N93),$N93&lt;TODAY()),"Past target",IF(AND($I93="",IFERROR(TODAY()-$E93,0)&gt;Assumptions!$B$5),"Response date check",IF(AND($R93&lt;&gt;"Closed",$R93&lt;&gt;"Withdrawn",$N93="",IFERROR(TODAY()-$E93,0)&gt;Assumptions!$B$6),"Aging check",IF(AND(ISNUMBER($P93),$P93&gt;Assumptions!$B$7),"Cost review",""))))))))))))))</f>
        <v/>
      </c>
    </row>
    <row r="94" ht="24" customHeight="1">
      <c r="A94" s="17" t="n"/>
      <c r="B94" s="18" t="n"/>
      <c r="C94" s="19" t="n"/>
      <c r="D94" s="18" t="n"/>
      <c r="E94" s="20" t="n"/>
      <c r="F94" s="19" t="n"/>
      <c r="G94" s="19" t="n"/>
      <c r="H94" s="18" t="n"/>
      <c r="I94" s="20" t="n"/>
      <c r="J94" s="18" t="n"/>
      <c r="K94" s="18" t="n"/>
      <c r="L94" s="18" t="n"/>
      <c r="M94" s="18" t="n"/>
      <c r="N94" s="20" t="n"/>
      <c r="O94" s="20" t="n"/>
      <c r="P94" s="21" t="n"/>
      <c r="Q94" s="18" t="n"/>
      <c r="R94" s="19" t="n"/>
      <c r="S94" s="15">
        <f>IF($A94="","",IF(OR(NOT(ISNUMBER($E94)),NOT(ISNUMBER($I94))),"",IFERROR($I94-$E94,"")))</f>
        <v/>
      </c>
      <c r="T94" s="15">
        <f>IF($A94="","",IF(NOT(ISNUMBER($E94)),"",IF(ISNUMBER($O94),IFERROR($O94-$E94,""),IF(OR($R94="Closed",$R94="Withdrawn"),"",IFERROR(TODAY()-$E94,"")))))</f>
        <v/>
      </c>
      <c r="U94" s="23">
        <f>IF($A94="","",IF(OR($B94="",$C94="",$D94="",$E94="",$H94="",$K94="",$R94=""),"Review missing core fields",IF(NOT(ISNUMBER($E94)),"Check received date",IF(AND($I94&lt;&gt;"",NOT(ISNUMBER($I94))),"Check response date",IF(AND($N94&lt;&gt;"",NOT(ISNUMBER($N94))),"Check target date",IF(AND($O94&lt;&gt;"",NOT(ISNUMBER($O94))),"Check closed date",IF(AND(ISNUMBER($I94),$I94&lt;$E94),"Check date order",IF(AND(ISNUMBER($O94),$O94&lt;$E94),"Check date order",IF(AND($R94="Closed",OR($O94="",NOT(ISNUMBER($O94)),$L94="")),"Check closure fields",IF(AND(ISNUMBER($O94),$R94&lt;&gt;"Closed"),"Check status / close date",IF(AND($R94&lt;&gt;"Closed",$R94&lt;&gt;"Withdrawn",ISNUMBER($N94),$N94&lt;TODAY()),"Past target",IF(AND($I94="",IFERROR(TODAY()-$E94,0)&gt;Assumptions!$B$5),"Response date check",IF(AND($R94&lt;&gt;"Closed",$R94&lt;&gt;"Withdrawn",$N94="",IFERROR(TODAY()-$E94,0)&gt;Assumptions!$B$6),"Aging check",IF(AND(ISNUMBER($P94),$P94&gt;Assumptions!$B$7),"Cost review",""))))))))))))))</f>
        <v/>
      </c>
    </row>
    <row r="95" ht="24" customHeight="1">
      <c r="A95" s="17" t="n"/>
      <c r="B95" s="18" t="n"/>
      <c r="C95" s="19" t="n"/>
      <c r="D95" s="18" t="n"/>
      <c r="E95" s="20" t="n"/>
      <c r="F95" s="19" t="n"/>
      <c r="G95" s="19" t="n"/>
      <c r="H95" s="18" t="n"/>
      <c r="I95" s="20" t="n"/>
      <c r="J95" s="18" t="n"/>
      <c r="K95" s="18" t="n"/>
      <c r="L95" s="18" t="n"/>
      <c r="M95" s="18" t="n"/>
      <c r="N95" s="20" t="n"/>
      <c r="O95" s="20" t="n"/>
      <c r="P95" s="21" t="n"/>
      <c r="Q95" s="18" t="n"/>
      <c r="R95" s="19" t="n"/>
      <c r="S95" s="13">
        <f>IF($A95="","",IF(OR(NOT(ISNUMBER($E95)),NOT(ISNUMBER($I95))),"",IFERROR($I95-$E95,"")))</f>
        <v/>
      </c>
      <c r="T95" s="13">
        <f>IF($A95="","",IF(NOT(ISNUMBER($E95)),"",IF(ISNUMBER($O95),IFERROR($O95-$E95,""),IF(OR($R95="Closed",$R95="Withdrawn"),"",IFERROR(TODAY()-$E95,"")))))</f>
        <v/>
      </c>
      <c r="U95" s="22">
        <f>IF($A95="","",IF(OR($B95="",$C95="",$D95="",$E95="",$H95="",$K95="",$R95=""),"Review missing core fields",IF(NOT(ISNUMBER($E95)),"Check received date",IF(AND($I95&lt;&gt;"",NOT(ISNUMBER($I95))),"Check response date",IF(AND($N95&lt;&gt;"",NOT(ISNUMBER($N95))),"Check target date",IF(AND($O95&lt;&gt;"",NOT(ISNUMBER($O95))),"Check closed date",IF(AND(ISNUMBER($I95),$I95&lt;$E95),"Check date order",IF(AND(ISNUMBER($O95),$O95&lt;$E95),"Check date order",IF(AND($R95="Closed",OR($O95="",NOT(ISNUMBER($O95)),$L95="")),"Check closure fields",IF(AND(ISNUMBER($O95),$R95&lt;&gt;"Closed"),"Check status / close date",IF(AND($R95&lt;&gt;"Closed",$R95&lt;&gt;"Withdrawn",ISNUMBER($N95),$N95&lt;TODAY()),"Past target",IF(AND($I95="",IFERROR(TODAY()-$E95,0)&gt;Assumptions!$B$5),"Response date check",IF(AND($R95&lt;&gt;"Closed",$R95&lt;&gt;"Withdrawn",$N95="",IFERROR(TODAY()-$E95,0)&gt;Assumptions!$B$6),"Aging check",IF(AND(ISNUMBER($P95),$P95&gt;Assumptions!$B$7),"Cost review",""))))))))))))))</f>
        <v/>
      </c>
    </row>
    <row r="96" ht="24" customHeight="1">
      <c r="A96" s="17" t="n"/>
      <c r="B96" s="18" t="n"/>
      <c r="C96" s="19" t="n"/>
      <c r="D96" s="18" t="n"/>
      <c r="E96" s="20" t="n"/>
      <c r="F96" s="19" t="n"/>
      <c r="G96" s="19" t="n"/>
      <c r="H96" s="18" t="n"/>
      <c r="I96" s="20" t="n"/>
      <c r="J96" s="18" t="n"/>
      <c r="K96" s="18" t="n"/>
      <c r="L96" s="18" t="n"/>
      <c r="M96" s="18" t="n"/>
      <c r="N96" s="20" t="n"/>
      <c r="O96" s="20" t="n"/>
      <c r="P96" s="21" t="n"/>
      <c r="Q96" s="18" t="n"/>
      <c r="R96" s="19" t="n"/>
      <c r="S96" s="15">
        <f>IF($A96="","",IF(OR(NOT(ISNUMBER($E96)),NOT(ISNUMBER($I96))),"",IFERROR($I96-$E96,"")))</f>
        <v/>
      </c>
      <c r="T96" s="15">
        <f>IF($A96="","",IF(NOT(ISNUMBER($E96)),"",IF(ISNUMBER($O96),IFERROR($O96-$E96,""),IF(OR($R96="Closed",$R96="Withdrawn"),"",IFERROR(TODAY()-$E96,"")))))</f>
        <v/>
      </c>
      <c r="U96" s="23">
        <f>IF($A96="","",IF(OR($B96="",$C96="",$D96="",$E96="",$H96="",$K96="",$R96=""),"Review missing core fields",IF(NOT(ISNUMBER($E96)),"Check received date",IF(AND($I96&lt;&gt;"",NOT(ISNUMBER($I96))),"Check response date",IF(AND($N96&lt;&gt;"",NOT(ISNUMBER($N96))),"Check target date",IF(AND($O96&lt;&gt;"",NOT(ISNUMBER($O96))),"Check closed date",IF(AND(ISNUMBER($I96),$I96&lt;$E96),"Check date order",IF(AND(ISNUMBER($O96),$O96&lt;$E96),"Check date order",IF(AND($R96="Closed",OR($O96="",NOT(ISNUMBER($O96)),$L96="")),"Check closure fields",IF(AND(ISNUMBER($O96),$R96&lt;&gt;"Closed"),"Check status / close date",IF(AND($R96&lt;&gt;"Closed",$R96&lt;&gt;"Withdrawn",ISNUMBER($N96),$N96&lt;TODAY()),"Past target",IF(AND($I96="",IFERROR(TODAY()-$E96,0)&gt;Assumptions!$B$5),"Response date check",IF(AND($R96&lt;&gt;"Closed",$R96&lt;&gt;"Withdrawn",$N96="",IFERROR(TODAY()-$E96,0)&gt;Assumptions!$B$6),"Aging check",IF(AND(ISNUMBER($P96),$P96&gt;Assumptions!$B$7),"Cost review",""))))))))))))))</f>
        <v/>
      </c>
    </row>
    <row r="97" ht="24" customHeight="1">
      <c r="A97" s="17" t="n"/>
      <c r="B97" s="18" t="n"/>
      <c r="C97" s="19" t="n"/>
      <c r="D97" s="18" t="n"/>
      <c r="E97" s="20" t="n"/>
      <c r="F97" s="19" t="n"/>
      <c r="G97" s="19" t="n"/>
      <c r="H97" s="18" t="n"/>
      <c r="I97" s="20" t="n"/>
      <c r="J97" s="18" t="n"/>
      <c r="K97" s="18" t="n"/>
      <c r="L97" s="18" t="n"/>
      <c r="M97" s="18" t="n"/>
      <c r="N97" s="20" t="n"/>
      <c r="O97" s="20" t="n"/>
      <c r="P97" s="21" t="n"/>
      <c r="Q97" s="18" t="n"/>
      <c r="R97" s="19" t="n"/>
      <c r="S97" s="13">
        <f>IF($A97="","",IF(OR(NOT(ISNUMBER($E97)),NOT(ISNUMBER($I97))),"",IFERROR($I97-$E97,"")))</f>
        <v/>
      </c>
      <c r="T97" s="13">
        <f>IF($A97="","",IF(NOT(ISNUMBER($E97)),"",IF(ISNUMBER($O97),IFERROR($O97-$E97,""),IF(OR($R97="Closed",$R97="Withdrawn"),"",IFERROR(TODAY()-$E97,"")))))</f>
        <v/>
      </c>
      <c r="U97" s="22">
        <f>IF($A97="","",IF(OR($B97="",$C97="",$D97="",$E97="",$H97="",$K97="",$R97=""),"Review missing core fields",IF(NOT(ISNUMBER($E97)),"Check received date",IF(AND($I97&lt;&gt;"",NOT(ISNUMBER($I97))),"Check response date",IF(AND($N97&lt;&gt;"",NOT(ISNUMBER($N97))),"Check target date",IF(AND($O97&lt;&gt;"",NOT(ISNUMBER($O97))),"Check closed date",IF(AND(ISNUMBER($I97),$I97&lt;$E97),"Check date order",IF(AND(ISNUMBER($O97),$O97&lt;$E97),"Check date order",IF(AND($R97="Closed",OR($O97="",NOT(ISNUMBER($O97)),$L97="")),"Check closure fields",IF(AND(ISNUMBER($O97),$R97&lt;&gt;"Closed"),"Check status / close date",IF(AND($R97&lt;&gt;"Closed",$R97&lt;&gt;"Withdrawn",ISNUMBER($N97),$N97&lt;TODAY()),"Past target",IF(AND($I97="",IFERROR(TODAY()-$E97,0)&gt;Assumptions!$B$5),"Response date check",IF(AND($R97&lt;&gt;"Closed",$R97&lt;&gt;"Withdrawn",$N97="",IFERROR(TODAY()-$E97,0)&gt;Assumptions!$B$6),"Aging check",IF(AND(ISNUMBER($P97),$P97&gt;Assumptions!$B$7),"Cost review",""))))))))))))))</f>
        <v/>
      </c>
    </row>
    <row r="98" ht="24" customHeight="1">
      <c r="A98" s="17" t="n"/>
      <c r="B98" s="18" t="n"/>
      <c r="C98" s="19" t="n"/>
      <c r="D98" s="18" t="n"/>
      <c r="E98" s="20" t="n"/>
      <c r="F98" s="19" t="n"/>
      <c r="G98" s="19" t="n"/>
      <c r="H98" s="18" t="n"/>
      <c r="I98" s="20" t="n"/>
      <c r="J98" s="18" t="n"/>
      <c r="K98" s="18" t="n"/>
      <c r="L98" s="18" t="n"/>
      <c r="M98" s="18" t="n"/>
      <c r="N98" s="20" t="n"/>
      <c r="O98" s="20" t="n"/>
      <c r="P98" s="21" t="n"/>
      <c r="Q98" s="18" t="n"/>
      <c r="R98" s="19" t="n"/>
      <c r="S98" s="15">
        <f>IF($A98="","",IF(OR(NOT(ISNUMBER($E98)),NOT(ISNUMBER($I98))),"",IFERROR($I98-$E98,"")))</f>
        <v/>
      </c>
      <c r="T98" s="15">
        <f>IF($A98="","",IF(NOT(ISNUMBER($E98)),"",IF(ISNUMBER($O98),IFERROR($O98-$E98,""),IF(OR($R98="Closed",$R98="Withdrawn"),"",IFERROR(TODAY()-$E98,"")))))</f>
        <v/>
      </c>
      <c r="U98" s="23">
        <f>IF($A98="","",IF(OR($B98="",$C98="",$D98="",$E98="",$H98="",$K98="",$R98=""),"Review missing core fields",IF(NOT(ISNUMBER($E98)),"Check received date",IF(AND($I98&lt;&gt;"",NOT(ISNUMBER($I98))),"Check response date",IF(AND($N98&lt;&gt;"",NOT(ISNUMBER($N98))),"Check target date",IF(AND($O98&lt;&gt;"",NOT(ISNUMBER($O98))),"Check closed date",IF(AND(ISNUMBER($I98),$I98&lt;$E98),"Check date order",IF(AND(ISNUMBER($O98),$O98&lt;$E98),"Check date order",IF(AND($R98="Closed",OR($O98="",NOT(ISNUMBER($O98)),$L98="")),"Check closure fields",IF(AND(ISNUMBER($O98),$R98&lt;&gt;"Closed"),"Check status / close date",IF(AND($R98&lt;&gt;"Closed",$R98&lt;&gt;"Withdrawn",ISNUMBER($N98),$N98&lt;TODAY()),"Past target",IF(AND($I98="",IFERROR(TODAY()-$E98,0)&gt;Assumptions!$B$5),"Response date check",IF(AND($R98&lt;&gt;"Closed",$R98&lt;&gt;"Withdrawn",$N98="",IFERROR(TODAY()-$E98,0)&gt;Assumptions!$B$6),"Aging check",IF(AND(ISNUMBER($P98),$P98&gt;Assumptions!$B$7),"Cost review",""))))))))))))))</f>
        <v/>
      </c>
    </row>
    <row r="99" ht="24" customHeight="1">
      <c r="A99" s="17" t="n"/>
      <c r="B99" s="18" t="n"/>
      <c r="C99" s="19" t="n"/>
      <c r="D99" s="18" t="n"/>
      <c r="E99" s="20" t="n"/>
      <c r="F99" s="19" t="n"/>
      <c r="G99" s="19" t="n"/>
      <c r="H99" s="18" t="n"/>
      <c r="I99" s="20" t="n"/>
      <c r="J99" s="18" t="n"/>
      <c r="K99" s="18" t="n"/>
      <c r="L99" s="18" t="n"/>
      <c r="M99" s="18" t="n"/>
      <c r="N99" s="20" t="n"/>
      <c r="O99" s="20" t="n"/>
      <c r="P99" s="21" t="n"/>
      <c r="Q99" s="18" t="n"/>
      <c r="R99" s="19" t="n"/>
      <c r="S99" s="13">
        <f>IF($A99="","",IF(OR(NOT(ISNUMBER($E99)),NOT(ISNUMBER($I99))),"",IFERROR($I99-$E99,"")))</f>
        <v/>
      </c>
      <c r="T99" s="13">
        <f>IF($A99="","",IF(NOT(ISNUMBER($E99)),"",IF(ISNUMBER($O99),IFERROR($O99-$E99,""),IF(OR($R99="Closed",$R99="Withdrawn"),"",IFERROR(TODAY()-$E99,"")))))</f>
        <v/>
      </c>
      <c r="U99" s="22">
        <f>IF($A99="","",IF(OR($B99="",$C99="",$D99="",$E99="",$H99="",$K99="",$R99=""),"Review missing core fields",IF(NOT(ISNUMBER($E99)),"Check received date",IF(AND($I99&lt;&gt;"",NOT(ISNUMBER($I99))),"Check response date",IF(AND($N99&lt;&gt;"",NOT(ISNUMBER($N99))),"Check target date",IF(AND($O99&lt;&gt;"",NOT(ISNUMBER($O99))),"Check closed date",IF(AND(ISNUMBER($I99),$I99&lt;$E99),"Check date order",IF(AND(ISNUMBER($O99),$O99&lt;$E99),"Check date order",IF(AND($R99="Closed",OR($O99="",NOT(ISNUMBER($O99)),$L99="")),"Check closure fields",IF(AND(ISNUMBER($O99),$R99&lt;&gt;"Closed"),"Check status / close date",IF(AND($R99&lt;&gt;"Closed",$R99&lt;&gt;"Withdrawn",ISNUMBER($N99),$N99&lt;TODAY()),"Past target",IF(AND($I99="",IFERROR(TODAY()-$E99,0)&gt;Assumptions!$B$5),"Response date check",IF(AND($R99&lt;&gt;"Closed",$R99&lt;&gt;"Withdrawn",$N99="",IFERROR(TODAY()-$E99,0)&gt;Assumptions!$B$6),"Aging check",IF(AND(ISNUMBER($P99),$P99&gt;Assumptions!$B$7),"Cost review",""))))))))))))))</f>
        <v/>
      </c>
    </row>
    <row r="100" ht="24" customHeight="1">
      <c r="A100" s="17" t="n"/>
      <c r="B100" s="18" t="n"/>
      <c r="C100" s="19" t="n"/>
      <c r="D100" s="18" t="n"/>
      <c r="E100" s="20" t="n"/>
      <c r="F100" s="19" t="n"/>
      <c r="G100" s="19" t="n"/>
      <c r="H100" s="18" t="n"/>
      <c r="I100" s="20" t="n"/>
      <c r="J100" s="18" t="n"/>
      <c r="K100" s="18" t="n"/>
      <c r="L100" s="18" t="n"/>
      <c r="M100" s="18" t="n"/>
      <c r="N100" s="20" t="n"/>
      <c r="O100" s="20" t="n"/>
      <c r="P100" s="21" t="n"/>
      <c r="Q100" s="18" t="n"/>
      <c r="R100" s="19" t="n"/>
      <c r="S100" s="15">
        <f>IF($A100="","",IF(OR(NOT(ISNUMBER($E100)),NOT(ISNUMBER($I100))),"",IFERROR($I100-$E100,"")))</f>
        <v/>
      </c>
      <c r="T100" s="15">
        <f>IF($A100="","",IF(NOT(ISNUMBER($E100)),"",IF(ISNUMBER($O100),IFERROR($O100-$E100,""),IF(OR($R100="Closed",$R100="Withdrawn"),"",IFERROR(TODAY()-$E100,"")))))</f>
        <v/>
      </c>
      <c r="U100" s="23">
        <f>IF($A100="","",IF(OR($B100="",$C100="",$D100="",$E100="",$H100="",$K100="",$R100=""),"Review missing core fields",IF(NOT(ISNUMBER($E100)),"Check received date",IF(AND($I100&lt;&gt;"",NOT(ISNUMBER($I100))),"Check response date",IF(AND($N100&lt;&gt;"",NOT(ISNUMBER($N100))),"Check target date",IF(AND($O100&lt;&gt;"",NOT(ISNUMBER($O100))),"Check closed date",IF(AND(ISNUMBER($I100),$I100&lt;$E100),"Check date order",IF(AND(ISNUMBER($O100),$O100&lt;$E100),"Check date order",IF(AND($R100="Closed",OR($O100="",NOT(ISNUMBER($O100)),$L100="")),"Check closure fields",IF(AND(ISNUMBER($O100),$R100&lt;&gt;"Closed"),"Check status / close date",IF(AND($R100&lt;&gt;"Closed",$R100&lt;&gt;"Withdrawn",ISNUMBER($N100),$N100&lt;TODAY()),"Past target",IF(AND($I100="",IFERROR(TODAY()-$E100,0)&gt;Assumptions!$B$5),"Response date check",IF(AND($R100&lt;&gt;"Closed",$R100&lt;&gt;"Withdrawn",$N100="",IFERROR(TODAY()-$E100,0)&gt;Assumptions!$B$6),"Aging check",IF(AND(ISNUMBER($P100),$P100&gt;Assumptions!$B$7),"Cost review",""))))))))))))))</f>
        <v/>
      </c>
    </row>
    <row r="101" ht="24" customHeight="1">
      <c r="A101" s="17" t="n"/>
      <c r="B101" s="18" t="n"/>
      <c r="C101" s="19" t="n"/>
      <c r="D101" s="18" t="n"/>
      <c r="E101" s="20" t="n"/>
      <c r="F101" s="19" t="n"/>
      <c r="G101" s="19" t="n"/>
      <c r="H101" s="18" t="n"/>
      <c r="I101" s="20" t="n"/>
      <c r="J101" s="18" t="n"/>
      <c r="K101" s="18" t="n"/>
      <c r="L101" s="18" t="n"/>
      <c r="M101" s="18" t="n"/>
      <c r="N101" s="20" t="n"/>
      <c r="O101" s="20" t="n"/>
      <c r="P101" s="21" t="n"/>
      <c r="Q101" s="18" t="n"/>
      <c r="R101" s="19" t="n"/>
      <c r="S101" s="13">
        <f>IF($A101="","",IF(OR(NOT(ISNUMBER($E101)),NOT(ISNUMBER($I101))),"",IFERROR($I101-$E101,"")))</f>
        <v/>
      </c>
      <c r="T101" s="13">
        <f>IF($A101="","",IF(NOT(ISNUMBER($E101)),"",IF(ISNUMBER($O101),IFERROR($O101-$E101,""),IF(OR($R101="Closed",$R101="Withdrawn"),"",IFERROR(TODAY()-$E101,"")))))</f>
        <v/>
      </c>
      <c r="U101" s="22">
        <f>IF($A101="","",IF(OR($B101="",$C101="",$D101="",$E101="",$H101="",$K101="",$R101=""),"Review missing core fields",IF(NOT(ISNUMBER($E101)),"Check received date",IF(AND($I101&lt;&gt;"",NOT(ISNUMBER($I101))),"Check response date",IF(AND($N101&lt;&gt;"",NOT(ISNUMBER($N101))),"Check target date",IF(AND($O101&lt;&gt;"",NOT(ISNUMBER($O101))),"Check closed date",IF(AND(ISNUMBER($I101),$I101&lt;$E101),"Check date order",IF(AND(ISNUMBER($O101),$O101&lt;$E101),"Check date order",IF(AND($R101="Closed",OR($O101="",NOT(ISNUMBER($O101)),$L101="")),"Check closure fields",IF(AND(ISNUMBER($O101),$R101&lt;&gt;"Closed"),"Check status / close date",IF(AND($R101&lt;&gt;"Closed",$R101&lt;&gt;"Withdrawn",ISNUMBER($N101),$N101&lt;TODAY()),"Past target",IF(AND($I101="",IFERROR(TODAY()-$E101,0)&gt;Assumptions!$B$5),"Response date check",IF(AND($R101&lt;&gt;"Closed",$R101&lt;&gt;"Withdrawn",$N101="",IFERROR(TODAY()-$E101,0)&gt;Assumptions!$B$6),"Aging check",IF(AND(ISNUMBER($P101),$P101&gt;Assumptions!$B$7),"Cost review",""))))))))))))))</f>
        <v/>
      </c>
    </row>
    <row r="102" ht="24" customHeight="1">
      <c r="A102" s="17" t="n"/>
      <c r="B102" s="18" t="n"/>
      <c r="C102" s="19" t="n"/>
      <c r="D102" s="18" t="n"/>
      <c r="E102" s="20" t="n"/>
      <c r="F102" s="19" t="n"/>
      <c r="G102" s="19" t="n"/>
      <c r="H102" s="18" t="n"/>
      <c r="I102" s="20" t="n"/>
      <c r="J102" s="18" t="n"/>
      <c r="K102" s="18" t="n"/>
      <c r="L102" s="18" t="n"/>
      <c r="M102" s="18" t="n"/>
      <c r="N102" s="20" t="n"/>
      <c r="O102" s="20" t="n"/>
      <c r="P102" s="21" t="n"/>
      <c r="Q102" s="18" t="n"/>
      <c r="R102" s="19" t="n"/>
      <c r="S102" s="15">
        <f>IF($A102="","",IF(OR(NOT(ISNUMBER($E102)),NOT(ISNUMBER($I102))),"",IFERROR($I102-$E102,"")))</f>
        <v/>
      </c>
      <c r="T102" s="15">
        <f>IF($A102="","",IF(NOT(ISNUMBER($E102)),"",IF(ISNUMBER($O102),IFERROR($O102-$E102,""),IF(OR($R102="Closed",$R102="Withdrawn"),"",IFERROR(TODAY()-$E102,"")))))</f>
        <v/>
      </c>
      <c r="U102" s="23">
        <f>IF($A102="","",IF(OR($B102="",$C102="",$D102="",$E102="",$H102="",$K102="",$R102=""),"Review missing core fields",IF(NOT(ISNUMBER($E102)),"Check received date",IF(AND($I102&lt;&gt;"",NOT(ISNUMBER($I102))),"Check response date",IF(AND($N102&lt;&gt;"",NOT(ISNUMBER($N102))),"Check target date",IF(AND($O102&lt;&gt;"",NOT(ISNUMBER($O102))),"Check closed date",IF(AND(ISNUMBER($I102),$I102&lt;$E102),"Check date order",IF(AND(ISNUMBER($O102),$O102&lt;$E102),"Check date order",IF(AND($R102="Closed",OR($O102="",NOT(ISNUMBER($O102)),$L102="")),"Check closure fields",IF(AND(ISNUMBER($O102),$R102&lt;&gt;"Closed"),"Check status / close date",IF(AND($R102&lt;&gt;"Closed",$R102&lt;&gt;"Withdrawn",ISNUMBER($N102),$N102&lt;TODAY()),"Past target",IF(AND($I102="",IFERROR(TODAY()-$E102,0)&gt;Assumptions!$B$5),"Response date check",IF(AND($R102&lt;&gt;"Closed",$R102&lt;&gt;"Withdrawn",$N102="",IFERROR(TODAY()-$E102,0)&gt;Assumptions!$B$6),"Aging check",IF(AND(ISNUMBER($P102),$P102&gt;Assumptions!$B$7),"Cost review",""))))))))))))))</f>
        <v/>
      </c>
    </row>
    <row r="103" ht="24" customHeight="1">
      <c r="A103" s="17" t="n"/>
      <c r="B103" s="18" t="n"/>
      <c r="C103" s="19" t="n"/>
      <c r="D103" s="18" t="n"/>
      <c r="E103" s="20" t="n"/>
      <c r="F103" s="19" t="n"/>
      <c r="G103" s="19" t="n"/>
      <c r="H103" s="18" t="n"/>
      <c r="I103" s="20" t="n"/>
      <c r="J103" s="18" t="n"/>
      <c r="K103" s="18" t="n"/>
      <c r="L103" s="18" t="n"/>
      <c r="M103" s="18" t="n"/>
      <c r="N103" s="20" t="n"/>
      <c r="O103" s="20" t="n"/>
      <c r="P103" s="21" t="n"/>
      <c r="Q103" s="18" t="n"/>
      <c r="R103" s="19" t="n"/>
      <c r="S103" s="13">
        <f>IF($A103="","",IF(OR(NOT(ISNUMBER($E103)),NOT(ISNUMBER($I103))),"",IFERROR($I103-$E103,"")))</f>
        <v/>
      </c>
      <c r="T103" s="13">
        <f>IF($A103="","",IF(NOT(ISNUMBER($E103)),"",IF(ISNUMBER($O103),IFERROR($O103-$E103,""),IF(OR($R103="Closed",$R103="Withdrawn"),"",IFERROR(TODAY()-$E103,"")))))</f>
        <v/>
      </c>
      <c r="U103" s="22">
        <f>IF($A103="","",IF(OR($B103="",$C103="",$D103="",$E103="",$H103="",$K103="",$R103=""),"Review missing core fields",IF(NOT(ISNUMBER($E103)),"Check received date",IF(AND($I103&lt;&gt;"",NOT(ISNUMBER($I103))),"Check response date",IF(AND($N103&lt;&gt;"",NOT(ISNUMBER($N103))),"Check target date",IF(AND($O103&lt;&gt;"",NOT(ISNUMBER($O103))),"Check closed date",IF(AND(ISNUMBER($I103),$I103&lt;$E103),"Check date order",IF(AND(ISNUMBER($O103),$O103&lt;$E103),"Check date order",IF(AND($R103="Closed",OR($O103="",NOT(ISNUMBER($O103)),$L103="")),"Check closure fields",IF(AND(ISNUMBER($O103),$R103&lt;&gt;"Closed"),"Check status / close date",IF(AND($R103&lt;&gt;"Closed",$R103&lt;&gt;"Withdrawn",ISNUMBER($N103),$N103&lt;TODAY()),"Past target",IF(AND($I103="",IFERROR(TODAY()-$E103,0)&gt;Assumptions!$B$5),"Response date check",IF(AND($R103&lt;&gt;"Closed",$R103&lt;&gt;"Withdrawn",$N103="",IFERROR(TODAY()-$E103,0)&gt;Assumptions!$B$6),"Aging check",IF(AND(ISNUMBER($P103),$P103&gt;Assumptions!$B$7),"Cost review",""))))))))))))))</f>
        <v/>
      </c>
    </row>
    <row r="104" ht="24" customHeight="1">
      <c r="A104" s="17" t="n"/>
      <c r="B104" s="18" t="n"/>
      <c r="C104" s="19" t="n"/>
      <c r="D104" s="18" t="n"/>
      <c r="E104" s="20" t="n"/>
      <c r="F104" s="19" t="n"/>
      <c r="G104" s="19" t="n"/>
      <c r="H104" s="18" t="n"/>
      <c r="I104" s="20" t="n"/>
      <c r="J104" s="18" t="n"/>
      <c r="K104" s="18" t="n"/>
      <c r="L104" s="18" t="n"/>
      <c r="M104" s="18" t="n"/>
      <c r="N104" s="20" t="n"/>
      <c r="O104" s="20" t="n"/>
      <c r="P104" s="21" t="n"/>
      <c r="Q104" s="18" t="n"/>
      <c r="R104" s="19" t="n"/>
      <c r="S104" s="15">
        <f>IF($A104="","",IF(OR(NOT(ISNUMBER($E104)),NOT(ISNUMBER($I104))),"",IFERROR($I104-$E104,"")))</f>
        <v/>
      </c>
      <c r="T104" s="15">
        <f>IF($A104="","",IF(NOT(ISNUMBER($E104)),"",IF(ISNUMBER($O104),IFERROR($O104-$E104,""),IF(OR($R104="Closed",$R104="Withdrawn"),"",IFERROR(TODAY()-$E104,"")))))</f>
        <v/>
      </c>
      <c r="U104" s="23">
        <f>IF($A104="","",IF(OR($B104="",$C104="",$D104="",$E104="",$H104="",$K104="",$R104=""),"Review missing core fields",IF(NOT(ISNUMBER($E104)),"Check received date",IF(AND($I104&lt;&gt;"",NOT(ISNUMBER($I104))),"Check response date",IF(AND($N104&lt;&gt;"",NOT(ISNUMBER($N104))),"Check target date",IF(AND($O104&lt;&gt;"",NOT(ISNUMBER($O104))),"Check closed date",IF(AND(ISNUMBER($I104),$I104&lt;$E104),"Check date order",IF(AND(ISNUMBER($O104),$O104&lt;$E104),"Check date order",IF(AND($R104="Closed",OR($O104="",NOT(ISNUMBER($O104)),$L104="")),"Check closure fields",IF(AND(ISNUMBER($O104),$R104&lt;&gt;"Closed"),"Check status / close date",IF(AND($R104&lt;&gt;"Closed",$R104&lt;&gt;"Withdrawn",ISNUMBER($N104),$N104&lt;TODAY()),"Past target",IF(AND($I104="",IFERROR(TODAY()-$E104,0)&gt;Assumptions!$B$5),"Response date check",IF(AND($R104&lt;&gt;"Closed",$R104&lt;&gt;"Withdrawn",$N104="",IFERROR(TODAY()-$E104,0)&gt;Assumptions!$B$6),"Aging check",IF(AND(ISNUMBER($P104),$P104&gt;Assumptions!$B$7),"Cost review",""))))))))))))))</f>
        <v/>
      </c>
    </row>
    <row r="105" ht="24" customHeight="1">
      <c r="A105" s="17" t="n"/>
      <c r="B105" s="18" t="n"/>
      <c r="C105" s="19" t="n"/>
      <c r="D105" s="18" t="n"/>
      <c r="E105" s="20" t="n"/>
      <c r="F105" s="19" t="n"/>
      <c r="G105" s="19" t="n"/>
      <c r="H105" s="18" t="n"/>
      <c r="I105" s="20" t="n"/>
      <c r="J105" s="18" t="n"/>
      <c r="K105" s="18" t="n"/>
      <c r="L105" s="18" t="n"/>
      <c r="M105" s="18" t="n"/>
      <c r="N105" s="20" t="n"/>
      <c r="O105" s="20" t="n"/>
      <c r="P105" s="21" t="n"/>
      <c r="Q105" s="18" t="n"/>
      <c r="R105" s="19" t="n"/>
      <c r="S105" s="13">
        <f>IF($A105="","",IF(OR(NOT(ISNUMBER($E105)),NOT(ISNUMBER($I105))),"",IFERROR($I105-$E105,"")))</f>
        <v/>
      </c>
      <c r="T105" s="13">
        <f>IF($A105="","",IF(NOT(ISNUMBER($E105)),"",IF(ISNUMBER($O105),IFERROR($O105-$E105,""),IF(OR($R105="Closed",$R105="Withdrawn"),"",IFERROR(TODAY()-$E105,"")))))</f>
        <v/>
      </c>
      <c r="U105" s="22">
        <f>IF($A105="","",IF(OR($B105="",$C105="",$D105="",$E105="",$H105="",$K105="",$R105=""),"Review missing core fields",IF(NOT(ISNUMBER($E105)),"Check received date",IF(AND($I105&lt;&gt;"",NOT(ISNUMBER($I105))),"Check response date",IF(AND($N105&lt;&gt;"",NOT(ISNUMBER($N105))),"Check target date",IF(AND($O105&lt;&gt;"",NOT(ISNUMBER($O105))),"Check closed date",IF(AND(ISNUMBER($I105),$I105&lt;$E105),"Check date order",IF(AND(ISNUMBER($O105),$O105&lt;$E105),"Check date order",IF(AND($R105="Closed",OR($O105="",NOT(ISNUMBER($O105)),$L105="")),"Check closure fields",IF(AND(ISNUMBER($O105),$R105&lt;&gt;"Closed"),"Check status / close date",IF(AND($R105&lt;&gt;"Closed",$R105&lt;&gt;"Withdrawn",ISNUMBER($N105),$N105&lt;TODAY()),"Past target",IF(AND($I105="",IFERROR(TODAY()-$E105,0)&gt;Assumptions!$B$5),"Response date check",IF(AND($R105&lt;&gt;"Closed",$R105&lt;&gt;"Withdrawn",$N105="",IFERROR(TODAY()-$E105,0)&gt;Assumptions!$B$6),"Aging check",IF(AND(ISNUMBER($P105),$P105&gt;Assumptions!$B$7),"Cost review",""))))))))))))))</f>
        <v/>
      </c>
    </row>
    <row r="106" ht="24" customHeight="1">
      <c r="A106" s="17" t="n"/>
      <c r="B106" s="18" t="n"/>
      <c r="C106" s="19" t="n"/>
      <c r="D106" s="18" t="n"/>
      <c r="E106" s="20" t="n"/>
      <c r="F106" s="19" t="n"/>
      <c r="G106" s="19" t="n"/>
      <c r="H106" s="18" t="n"/>
      <c r="I106" s="20" t="n"/>
      <c r="J106" s="18" t="n"/>
      <c r="K106" s="18" t="n"/>
      <c r="L106" s="18" t="n"/>
      <c r="M106" s="18" t="n"/>
      <c r="N106" s="20" t="n"/>
      <c r="O106" s="20" t="n"/>
      <c r="P106" s="21" t="n"/>
      <c r="Q106" s="18" t="n"/>
      <c r="R106" s="19" t="n"/>
      <c r="S106" s="15">
        <f>IF($A106="","",IF(OR(NOT(ISNUMBER($E106)),NOT(ISNUMBER($I106))),"",IFERROR($I106-$E106,"")))</f>
        <v/>
      </c>
      <c r="T106" s="15">
        <f>IF($A106="","",IF(NOT(ISNUMBER($E106)),"",IF(ISNUMBER($O106),IFERROR($O106-$E106,""),IF(OR($R106="Closed",$R106="Withdrawn"),"",IFERROR(TODAY()-$E106,"")))))</f>
        <v/>
      </c>
      <c r="U106" s="23">
        <f>IF($A106="","",IF(OR($B106="",$C106="",$D106="",$E106="",$H106="",$K106="",$R106=""),"Review missing core fields",IF(NOT(ISNUMBER($E106)),"Check received date",IF(AND($I106&lt;&gt;"",NOT(ISNUMBER($I106))),"Check response date",IF(AND($N106&lt;&gt;"",NOT(ISNUMBER($N106))),"Check target date",IF(AND($O106&lt;&gt;"",NOT(ISNUMBER($O106))),"Check closed date",IF(AND(ISNUMBER($I106),$I106&lt;$E106),"Check date order",IF(AND(ISNUMBER($O106),$O106&lt;$E106),"Check date order",IF(AND($R106="Closed",OR($O106="",NOT(ISNUMBER($O106)),$L106="")),"Check closure fields",IF(AND(ISNUMBER($O106),$R106&lt;&gt;"Closed"),"Check status / close date",IF(AND($R106&lt;&gt;"Closed",$R106&lt;&gt;"Withdrawn",ISNUMBER($N106),$N106&lt;TODAY()),"Past target",IF(AND($I106="",IFERROR(TODAY()-$E106,0)&gt;Assumptions!$B$5),"Response date check",IF(AND($R106&lt;&gt;"Closed",$R106&lt;&gt;"Withdrawn",$N106="",IFERROR(TODAY()-$E106,0)&gt;Assumptions!$B$6),"Aging check",IF(AND(ISNUMBER($P106),$P106&gt;Assumptions!$B$7),"Cost review",""))))))))))))))</f>
        <v/>
      </c>
    </row>
    <row r="107" ht="24" customHeight="1">
      <c r="A107" s="17" t="n"/>
      <c r="B107" s="18" t="n"/>
      <c r="C107" s="19" t="n"/>
      <c r="D107" s="18" t="n"/>
      <c r="E107" s="20" t="n"/>
      <c r="F107" s="19" t="n"/>
      <c r="G107" s="19" t="n"/>
      <c r="H107" s="18" t="n"/>
      <c r="I107" s="20" t="n"/>
      <c r="J107" s="18" t="n"/>
      <c r="K107" s="18" t="n"/>
      <c r="L107" s="18" t="n"/>
      <c r="M107" s="18" t="n"/>
      <c r="N107" s="20" t="n"/>
      <c r="O107" s="20" t="n"/>
      <c r="P107" s="21" t="n"/>
      <c r="Q107" s="18" t="n"/>
      <c r="R107" s="19" t="n"/>
      <c r="S107" s="13">
        <f>IF($A107="","",IF(OR(NOT(ISNUMBER($E107)),NOT(ISNUMBER($I107))),"",IFERROR($I107-$E107,"")))</f>
        <v/>
      </c>
      <c r="T107" s="13">
        <f>IF($A107="","",IF(NOT(ISNUMBER($E107)),"",IF(ISNUMBER($O107),IFERROR($O107-$E107,""),IF(OR($R107="Closed",$R107="Withdrawn"),"",IFERROR(TODAY()-$E107,"")))))</f>
        <v/>
      </c>
      <c r="U107" s="22">
        <f>IF($A107="","",IF(OR($B107="",$C107="",$D107="",$E107="",$H107="",$K107="",$R107=""),"Review missing core fields",IF(NOT(ISNUMBER($E107)),"Check received date",IF(AND($I107&lt;&gt;"",NOT(ISNUMBER($I107))),"Check response date",IF(AND($N107&lt;&gt;"",NOT(ISNUMBER($N107))),"Check target date",IF(AND($O107&lt;&gt;"",NOT(ISNUMBER($O107))),"Check closed date",IF(AND(ISNUMBER($I107),$I107&lt;$E107),"Check date order",IF(AND(ISNUMBER($O107),$O107&lt;$E107),"Check date order",IF(AND($R107="Closed",OR($O107="",NOT(ISNUMBER($O107)),$L107="")),"Check closure fields",IF(AND(ISNUMBER($O107),$R107&lt;&gt;"Closed"),"Check status / close date",IF(AND($R107&lt;&gt;"Closed",$R107&lt;&gt;"Withdrawn",ISNUMBER($N107),$N107&lt;TODAY()),"Past target",IF(AND($I107="",IFERROR(TODAY()-$E107,0)&gt;Assumptions!$B$5),"Response date check",IF(AND($R107&lt;&gt;"Closed",$R107&lt;&gt;"Withdrawn",$N107="",IFERROR(TODAY()-$E107,0)&gt;Assumptions!$B$6),"Aging check",IF(AND(ISNUMBER($P107),$P107&gt;Assumptions!$B$7),"Cost review",""))))))))))))))</f>
        <v/>
      </c>
    </row>
    <row r="108" ht="24" customHeight="1">
      <c r="A108" s="17" t="n"/>
      <c r="B108" s="18" t="n"/>
      <c r="C108" s="19" t="n"/>
      <c r="D108" s="18" t="n"/>
      <c r="E108" s="20" t="n"/>
      <c r="F108" s="19" t="n"/>
      <c r="G108" s="19" t="n"/>
      <c r="H108" s="18" t="n"/>
      <c r="I108" s="20" t="n"/>
      <c r="J108" s="18" t="n"/>
      <c r="K108" s="18" t="n"/>
      <c r="L108" s="18" t="n"/>
      <c r="M108" s="18" t="n"/>
      <c r="N108" s="20" t="n"/>
      <c r="O108" s="20" t="n"/>
      <c r="P108" s="21" t="n"/>
      <c r="Q108" s="18" t="n"/>
      <c r="R108" s="19" t="n"/>
      <c r="S108" s="15">
        <f>IF($A108="","",IF(OR(NOT(ISNUMBER($E108)),NOT(ISNUMBER($I108))),"",IFERROR($I108-$E108,"")))</f>
        <v/>
      </c>
      <c r="T108" s="15">
        <f>IF($A108="","",IF(NOT(ISNUMBER($E108)),"",IF(ISNUMBER($O108),IFERROR($O108-$E108,""),IF(OR($R108="Closed",$R108="Withdrawn"),"",IFERROR(TODAY()-$E108,"")))))</f>
        <v/>
      </c>
      <c r="U108" s="23">
        <f>IF($A108="","",IF(OR($B108="",$C108="",$D108="",$E108="",$H108="",$K108="",$R108=""),"Review missing core fields",IF(NOT(ISNUMBER($E108)),"Check received date",IF(AND($I108&lt;&gt;"",NOT(ISNUMBER($I108))),"Check response date",IF(AND($N108&lt;&gt;"",NOT(ISNUMBER($N108))),"Check target date",IF(AND($O108&lt;&gt;"",NOT(ISNUMBER($O108))),"Check closed date",IF(AND(ISNUMBER($I108),$I108&lt;$E108),"Check date order",IF(AND(ISNUMBER($O108),$O108&lt;$E108),"Check date order",IF(AND($R108="Closed",OR($O108="",NOT(ISNUMBER($O108)),$L108="")),"Check closure fields",IF(AND(ISNUMBER($O108),$R108&lt;&gt;"Closed"),"Check status / close date",IF(AND($R108&lt;&gt;"Closed",$R108&lt;&gt;"Withdrawn",ISNUMBER($N108),$N108&lt;TODAY()),"Past target",IF(AND($I108="",IFERROR(TODAY()-$E108,0)&gt;Assumptions!$B$5),"Response date check",IF(AND($R108&lt;&gt;"Closed",$R108&lt;&gt;"Withdrawn",$N108="",IFERROR(TODAY()-$E108,0)&gt;Assumptions!$B$6),"Aging check",IF(AND(ISNUMBER($P108),$P108&gt;Assumptions!$B$7),"Cost review",""))))))))))))))</f>
        <v/>
      </c>
    </row>
    <row r="109" ht="24" customHeight="1">
      <c r="A109" s="17" t="n"/>
      <c r="B109" s="18" t="n"/>
      <c r="C109" s="19" t="n"/>
      <c r="D109" s="18" t="n"/>
      <c r="E109" s="20" t="n"/>
      <c r="F109" s="19" t="n"/>
      <c r="G109" s="19" t="n"/>
      <c r="H109" s="18" t="n"/>
      <c r="I109" s="20" t="n"/>
      <c r="J109" s="18" t="n"/>
      <c r="K109" s="18" t="n"/>
      <c r="L109" s="18" t="n"/>
      <c r="M109" s="18" t="n"/>
      <c r="N109" s="20" t="n"/>
      <c r="O109" s="20" t="n"/>
      <c r="P109" s="21" t="n"/>
      <c r="Q109" s="18" t="n"/>
      <c r="R109" s="19" t="n"/>
      <c r="S109" s="13">
        <f>IF($A109="","",IF(OR(NOT(ISNUMBER($E109)),NOT(ISNUMBER($I109))),"",IFERROR($I109-$E109,"")))</f>
        <v/>
      </c>
      <c r="T109" s="13">
        <f>IF($A109="","",IF(NOT(ISNUMBER($E109)),"",IF(ISNUMBER($O109),IFERROR($O109-$E109,""),IF(OR($R109="Closed",$R109="Withdrawn"),"",IFERROR(TODAY()-$E109,"")))))</f>
        <v/>
      </c>
      <c r="U109" s="22">
        <f>IF($A109="","",IF(OR($B109="",$C109="",$D109="",$E109="",$H109="",$K109="",$R109=""),"Review missing core fields",IF(NOT(ISNUMBER($E109)),"Check received date",IF(AND($I109&lt;&gt;"",NOT(ISNUMBER($I109))),"Check response date",IF(AND($N109&lt;&gt;"",NOT(ISNUMBER($N109))),"Check target date",IF(AND($O109&lt;&gt;"",NOT(ISNUMBER($O109))),"Check closed date",IF(AND(ISNUMBER($I109),$I109&lt;$E109),"Check date order",IF(AND(ISNUMBER($O109),$O109&lt;$E109),"Check date order",IF(AND($R109="Closed",OR($O109="",NOT(ISNUMBER($O109)),$L109="")),"Check closure fields",IF(AND(ISNUMBER($O109),$R109&lt;&gt;"Closed"),"Check status / close date",IF(AND($R109&lt;&gt;"Closed",$R109&lt;&gt;"Withdrawn",ISNUMBER($N109),$N109&lt;TODAY()),"Past target",IF(AND($I109="",IFERROR(TODAY()-$E109,0)&gt;Assumptions!$B$5),"Response date check",IF(AND($R109&lt;&gt;"Closed",$R109&lt;&gt;"Withdrawn",$N109="",IFERROR(TODAY()-$E109,0)&gt;Assumptions!$B$6),"Aging check",IF(AND(ISNUMBER($P109),$P109&gt;Assumptions!$B$7),"Cost review",""))))))))))))))</f>
        <v/>
      </c>
    </row>
    <row r="110" ht="24" customHeight="1">
      <c r="A110" s="17" t="n"/>
      <c r="B110" s="18" t="n"/>
      <c r="C110" s="19" t="n"/>
      <c r="D110" s="18" t="n"/>
      <c r="E110" s="20" t="n"/>
      <c r="F110" s="19" t="n"/>
      <c r="G110" s="19" t="n"/>
      <c r="H110" s="18" t="n"/>
      <c r="I110" s="20" t="n"/>
      <c r="J110" s="18" t="n"/>
      <c r="K110" s="18" t="n"/>
      <c r="L110" s="18" t="n"/>
      <c r="M110" s="18" t="n"/>
      <c r="N110" s="20" t="n"/>
      <c r="O110" s="20" t="n"/>
      <c r="P110" s="21" t="n"/>
      <c r="Q110" s="18" t="n"/>
      <c r="R110" s="19" t="n"/>
      <c r="S110" s="15">
        <f>IF($A110="","",IF(OR(NOT(ISNUMBER($E110)),NOT(ISNUMBER($I110))),"",IFERROR($I110-$E110,"")))</f>
        <v/>
      </c>
      <c r="T110" s="15">
        <f>IF($A110="","",IF(NOT(ISNUMBER($E110)),"",IF(ISNUMBER($O110),IFERROR($O110-$E110,""),IF(OR($R110="Closed",$R110="Withdrawn"),"",IFERROR(TODAY()-$E110,"")))))</f>
        <v/>
      </c>
      <c r="U110" s="23">
        <f>IF($A110="","",IF(OR($B110="",$C110="",$D110="",$E110="",$H110="",$K110="",$R110=""),"Review missing core fields",IF(NOT(ISNUMBER($E110)),"Check received date",IF(AND($I110&lt;&gt;"",NOT(ISNUMBER($I110))),"Check response date",IF(AND($N110&lt;&gt;"",NOT(ISNUMBER($N110))),"Check target date",IF(AND($O110&lt;&gt;"",NOT(ISNUMBER($O110))),"Check closed date",IF(AND(ISNUMBER($I110),$I110&lt;$E110),"Check date order",IF(AND(ISNUMBER($O110),$O110&lt;$E110),"Check date order",IF(AND($R110="Closed",OR($O110="",NOT(ISNUMBER($O110)),$L110="")),"Check closure fields",IF(AND(ISNUMBER($O110),$R110&lt;&gt;"Closed"),"Check status / close date",IF(AND($R110&lt;&gt;"Closed",$R110&lt;&gt;"Withdrawn",ISNUMBER($N110),$N110&lt;TODAY()),"Past target",IF(AND($I110="",IFERROR(TODAY()-$E110,0)&gt;Assumptions!$B$5),"Response date check",IF(AND($R110&lt;&gt;"Closed",$R110&lt;&gt;"Withdrawn",$N110="",IFERROR(TODAY()-$E110,0)&gt;Assumptions!$B$6),"Aging check",IF(AND(ISNUMBER($P110),$P110&gt;Assumptions!$B$7),"Cost review",""))))))))))))))</f>
        <v/>
      </c>
    </row>
    <row r="111" ht="24" customHeight="1">
      <c r="A111" s="17" t="n"/>
      <c r="B111" s="18" t="n"/>
      <c r="C111" s="19" t="n"/>
      <c r="D111" s="18" t="n"/>
      <c r="E111" s="20" t="n"/>
      <c r="F111" s="19" t="n"/>
      <c r="G111" s="19" t="n"/>
      <c r="H111" s="18" t="n"/>
      <c r="I111" s="20" t="n"/>
      <c r="J111" s="18" t="n"/>
      <c r="K111" s="18" t="n"/>
      <c r="L111" s="18" t="n"/>
      <c r="M111" s="18" t="n"/>
      <c r="N111" s="20" t="n"/>
      <c r="O111" s="20" t="n"/>
      <c r="P111" s="21" t="n"/>
      <c r="Q111" s="18" t="n"/>
      <c r="R111" s="19" t="n"/>
      <c r="S111" s="13">
        <f>IF($A111="","",IF(OR(NOT(ISNUMBER($E111)),NOT(ISNUMBER($I111))),"",IFERROR($I111-$E111,"")))</f>
        <v/>
      </c>
      <c r="T111" s="13">
        <f>IF($A111="","",IF(NOT(ISNUMBER($E111)),"",IF(ISNUMBER($O111),IFERROR($O111-$E111,""),IF(OR($R111="Closed",$R111="Withdrawn"),"",IFERROR(TODAY()-$E111,"")))))</f>
        <v/>
      </c>
      <c r="U111" s="22">
        <f>IF($A111="","",IF(OR($B111="",$C111="",$D111="",$E111="",$H111="",$K111="",$R111=""),"Review missing core fields",IF(NOT(ISNUMBER($E111)),"Check received date",IF(AND($I111&lt;&gt;"",NOT(ISNUMBER($I111))),"Check response date",IF(AND($N111&lt;&gt;"",NOT(ISNUMBER($N111))),"Check target date",IF(AND($O111&lt;&gt;"",NOT(ISNUMBER($O111))),"Check closed date",IF(AND(ISNUMBER($I111),$I111&lt;$E111),"Check date order",IF(AND(ISNUMBER($O111),$O111&lt;$E111),"Check date order",IF(AND($R111="Closed",OR($O111="",NOT(ISNUMBER($O111)),$L111="")),"Check closure fields",IF(AND(ISNUMBER($O111),$R111&lt;&gt;"Closed"),"Check status / close date",IF(AND($R111&lt;&gt;"Closed",$R111&lt;&gt;"Withdrawn",ISNUMBER($N111),$N111&lt;TODAY()),"Past target",IF(AND($I111="",IFERROR(TODAY()-$E111,0)&gt;Assumptions!$B$5),"Response date check",IF(AND($R111&lt;&gt;"Closed",$R111&lt;&gt;"Withdrawn",$N111="",IFERROR(TODAY()-$E111,0)&gt;Assumptions!$B$6),"Aging check",IF(AND(ISNUMBER($P111),$P111&gt;Assumptions!$B$7),"Cost review",""))))))))))))))</f>
        <v/>
      </c>
    </row>
    <row r="112" ht="24" customHeight="1">
      <c r="A112" s="17" t="n"/>
      <c r="B112" s="18" t="n"/>
      <c r="C112" s="19" t="n"/>
      <c r="D112" s="18" t="n"/>
      <c r="E112" s="20" t="n"/>
      <c r="F112" s="19" t="n"/>
      <c r="G112" s="19" t="n"/>
      <c r="H112" s="18" t="n"/>
      <c r="I112" s="20" t="n"/>
      <c r="J112" s="18" t="n"/>
      <c r="K112" s="18" t="n"/>
      <c r="L112" s="18" t="n"/>
      <c r="M112" s="18" t="n"/>
      <c r="N112" s="20" t="n"/>
      <c r="O112" s="20" t="n"/>
      <c r="P112" s="21" t="n"/>
      <c r="Q112" s="18" t="n"/>
      <c r="R112" s="19" t="n"/>
      <c r="S112" s="15">
        <f>IF($A112="","",IF(OR(NOT(ISNUMBER($E112)),NOT(ISNUMBER($I112))),"",IFERROR($I112-$E112,"")))</f>
        <v/>
      </c>
      <c r="T112" s="15">
        <f>IF($A112="","",IF(NOT(ISNUMBER($E112)),"",IF(ISNUMBER($O112),IFERROR($O112-$E112,""),IF(OR($R112="Closed",$R112="Withdrawn"),"",IFERROR(TODAY()-$E112,"")))))</f>
        <v/>
      </c>
      <c r="U112" s="23">
        <f>IF($A112="","",IF(OR($B112="",$C112="",$D112="",$E112="",$H112="",$K112="",$R112=""),"Review missing core fields",IF(NOT(ISNUMBER($E112)),"Check received date",IF(AND($I112&lt;&gt;"",NOT(ISNUMBER($I112))),"Check response date",IF(AND($N112&lt;&gt;"",NOT(ISNUMBER($N112))),"Check target date",IF(AND($O112&lt;&gt;"",NOT(ISNUMBER($O112))),"Check closed date",IF(AND(ISNUMBER($I112),$I112&lt;$E112),"Check date order",IF(AND(ISNUMBER($O112),$O112&lt;$E112),"Check date order",IF(AND($R112="Closed",OR($O112="",NOT(ISNUMBER($O112)),$L112="")),"Check closure fields",IF(AND(ISNUMBER($O112),$R112&lt;&gt;"Closed"),"Check status / close date",IF(AND($R112&lt;&gt;"Closed",$R112&lt;&gt;"Withdrawn",ISNUMBER($N112),$N112&lt;TODAY()),"Past target",IF(AND($I112="",IFERROR(TODAY()-$E112,0)&gt;Assumptions!$B$5),"Response date check",IF(AND($R112&lt;&gt;"Closed",$R112&lt;&gt;"Withdrawn",$N112="",IFERROR(TODAY()-$E112,0)&gt;Assumptions!$B$6),"Aging check",IF(AND(ISNUMBER($P112),$P112&gt;Assumptions!$B$7),"Cost review",""))))))))))))))</f>
        <v/>
      </c>
    </row>
    <row r="113" ht="24" customHeight="1">
      <c r="A113" s="17" t="n"/>
      <c r="B113" s="18" t="n"/>
      <c r="C113" s="19" t="n"/>
      <c r="D113" s="18" t="n"/>
      <c r="E113" s="20" t="n"/>
      <c r="F113" s="19" t="n"/>
      <c r="G113" s="19" t="n"/>
      <c r="H113" s="18" t="n"/>
      <c r="I113" s="20" t="n"/>
      <c r="J113" s="18" t="n"/>
      <c r="K113" s="18" t="n"/>
      <c r="L113" s="18" t="n"/>
      <c r="M113" s="18" t="n"/>
      <c r="N113" s="20" t="n"/>
      <c r="O113" s="20" t="n"/>
      <c r="P113" s="21" t="n"/>
      <c r="Q113" s="18" t="n"/>
      <c r="R113" s="19" t="n"/>
      <c r="S113" s="13">
        <f>IF($A113="","",IF(OR(NOT(ISNUMBER($E113)),NOT(ISNUMBER($I113))),"",IFERROR($I113-$E113,"")))</f>
        <v/>
      </c>
      <c r="T113" s="13">
        <f>IF($A113="","",IF(NOT(ISNUMBER($E113)),"",IF(ISNUMBER($O113),IFERROR($O113-$E113,""),IF(OR($R113="Closed",$R113="Withdrawn"),"",IFERROR(TODAY()-$E113,"")))))</f>
        <v/>
      </c>
      <c r="U113" s="22">
        <f>IF($A113="","",IF(OR($B113="",$C113="",$D113="",$E113="",$H113="",$K113="",$R113=""),"Review missing core fields",IF(NOT(ISNUMBER($E113)),"Check received date",IF(AND($I113&lt;&gt;"",NOT(ISNUMBER($I113))),"Check response date",IF(AND($N113&lt;&gt;"",NOT(ISNUMBER($N113))),"Check target date",IF(AND($O113&lt;&gt;"",NOT(ISNUMBER($O113))),"Check closed date",IF(AND(ISNUMBER($I113),$I113&lt;$E113),"Check date order",IF(AND(ISNUMBER($O113),$O113&lt;$E113),"Check date order",IF(AND($R113="Closed",OR($O113="",NOT(ISNUMBER($O113)),$L113="")),"Check closure fields",IF(AND(ISNUMBER($O113),$R113&lt;&gt;"Closed"),"Check status / close date",IF(AND($R113&lt;&gt;"Closed",$R113&lt;&gt;"Withdrawn",ISNUMBER($N113),$N113&lt;TODAY()),"Past target",IF(AND($I113="",IFERROR(TODAY()-$E113,0)&gt;Assumptions!$B$5),"Response date check",IF(AND($R113&lt;&gt;"Closed",$R113&lt;&gt;"Withdrawn",$N113="",IFERROR(TODAY()-$E113,0)&gt;Assumptions!$B$6),"Aging check",IF(AND(ISNUMBER($P113),$P113&gt;Assumptions!$B$7),"Cost review",""))))))))))))))</f>
        <v/>
      </c>
    </row>
    <row r="114" ht="24" customHeight="1">
      <c r="A114" s="17" t="n"/>
      <c r="B114" s="18" t="n"/>
      <c r="C114" s="19" t="n"/>
      <c r="D114" s="18" t="n"/>
      <c r="E114" s="20" t="n"/>
      <c r="F114" s="19" t="n"/>
      <c r="G114" s="19" t="n"/>
      <c r="H114" s="18" t="n"/>
      <c r="I114" s="20" t="n"/>
      <c r="J114" s="18" t="n"/>
      <c r="K114" s="18" t="n"/>
      <c r="L114" s="18" t="n"/>
      <c r="M114" s="18" t="n"/>
      <c r="N114" s="20" t="n"/>
      <c r="O114" s="20" t="n"/>
      <c r="P114" s="21" t="n"/>
      <c r="Q114" s="18" t="n"/>
      <c r="R114" s="19" t="n"/>
      <c r="S114" s="15">
        <f>IF($A114="","",IF(OR(NOT(ISNUMBER($E114)),NOT(ISNUMBER($I114))),"",IFERROR($I114-$E114,"")))</f>
        <v/>
      </c>
      <c r="T114" s="15">
        <f>IF($A114="","",IF(NOT(ISNUMBER($E114)),"",IF(ISNUMBER($O114),IFERROR($O114-$E114,""),IF(OR($R114="Closed",$R114="Withdrawn"),"",IFERROR(TODAY()-$E114,"")))))</f>
        <v/>
      </c>
      <c r="U114" s="23">
        <f>IF($A114="","",IF(OR($B114="",$C114="",$D114="",$E114="",$H114="",$K114="",$R114=""),"Review missing core fields",IF(NOT(ISNUMBER($E114)),"Check received date",IF(AND($I114&lt;&gt;"",NOT(ISNUMBER($I114))),"Check response date",IF(AND($N114&lt;&gt;"",NOT(ISNUMBER($N114))),"Check target date",IF(AND($O114&lt;&gt;"",NOT(ISNUMBER($O114))),"Check closed date",IF(AND(ISNUMBER($I114),$I114&lt;$E114),"Check date order",IF(AND(ISNUMBER($O114),$O114&lt;$E114),"Check date order",IF(AND($R114="Closed",OR($O114="",NOT(ISNUMBER($O114)),$L114="")),"Check closure fields",IF(AND(ISNUMBER($O114),$R114&lt;&gt;"Closed"),"Check status / close date",IF(AND($R114&lt;&gt;"Closed",$R114&lt;&gt;"Withdrawn",ISNUMBER($N114),$N114&lt;TODAY()),"Past target",IF(AND($I114="",IFERROR(TODAY()-$E114,0)&gt;Assumptions!$B$5),"Response date check",IF(AND($R114&lt;&gt;"Closed",$R114&lt;&gt;"Withdrawn",$N114="",IFERROR(TODAY()-$E114,0)&gt;Assumptions!$B$6),"Aging check",IF(AND(ISNUMBER($P114),$P114&gt;Assumptions!$B$7),"Cost review",""))))))))))))))</f>
        <v/>
      </c>
    </row>
    <row r="115" ht="24" customHeight="1">
      <c r="A115" s="17" t="n"/>
      <c r="B115" s="18" t="n"/>
      <c r="C115" s="19" t="n"/>
      <c r="D115" s="18" t="n"/>
      <c r="E115" s="20" t="n"/>
      <c r="F115" s="19" t="n"/>
      <c r="G115" s="19" t="n"/>
      <c r="H115" s="18" t="n"/>
      <c r="I115" s="20" t="n"/>
      <c r="J115" s="18" t="n"/>
      <c r="K115" s="18" t="n"/>
      <c r="L115" s="18" t="n"/>
      <c r="M115" s="18" t="n"/>
      <c r="N115" s="20" t="n"/>
      <c r="O115" s="20" t="n"/>
      <c r="P115" s="21" t="n"/>
      <c r="Q115" s="18" t="n"/>
      <c r="R115" s="19" t="n"/>
      <c r="S115" s="13">
        <f>IF($A115="","",IF(OR(NOT(ISNUMBER($E115)),NOT(ISNUMBER($I115))),"",IFERROR($I115-$E115,"")))</f>
        <v/>
      </c>
      <c r="T115" s="13">
        <f>IF($A115="","",IF(NOT(ISNUMBER($E115)),"",IF(ISNUMBER($O115),IFERROR($O115-$E115,""),IF(OR($R115="Closed",$R115="Withdrawn"),"",IFERROR(TODAY()-$E115,"")))))</f>
        <v/>
      </c>
      <c r="U115" s="22">
        <f>IF($A115="","",IF(OR($B115="",$C115="",$D115="",$E115="",$H115="",$K115="",$R115=""),"Review missing core fields",IF(NOT(ISNUMBER($E115)),"Check received date",IF(AND($I115&lt;&gt;"",NOT(ISNUMBER($I115))),"Check response date",IF(AND($N115&lt;&gt;"",NOT(ISNUMBER($N115))),"Check target date",IF(AND($O115&lt;&gt;"",NOT(ISNUMBER($O115))),"Check closed date",IF(AND(ISNUMBER($I115),$I115&lt;$E115),"Check date order",IF(AND(ISNUMBER($O115),$O115&lt;$E115),"Check date order",IF(AND($R115="Closed",OR($O115="",NOT(ISNUMBER($O115)),$L115="")),"Check closure fields",IF(AND(ISNUMBER($O115),$R115&lt;&gt;"Closed"),"Check status / close date",IF(AND($R115&lt;&gt;"Closed",$R115&lt;&gt;"Withdrawn",ISNUMBER($N115),$N115&lt;TODAY()),"Past target",IF(AND($I115="",IFERROR(TODAY()-$E115,0)&gt;Assumptions!$B$5),"Response date check",IF(AND($R115&lt;&gt;"Closed",$R115&lt;&gt;"Withdrawn",$N115="",IFERROR(TODAY()-$E115,0)&gt;Assumptions!$B$6),"Aging check",IF(AND(ISNUMBER($P115),$P115&gt;Assumptions!$B$7),"Cost review",""))))))))))))))</f>
        <v/>
      </c>
    </row>
    <row r="116" ht="24" customHeight="1">
      <c r="A116" s="17" t="n"/>
      <c r="B116" s="18" t="n"/>
      <c r="C116" s="19" t="n"/>
      <c r="D116" s="18" t="n"/>
      <c r="E116" s="20" t="n"/>
      <c r="F116" s="19" t="n"/>
      <c r="G116" s="19" t="n"/>
      <c r="H116" s="18" t="n"/>
      <c r="I116" s="20" t="n"/>
      <c r="J116" s="18" t="n"/>
      <c r="K116" s="18" t="n"/>
      <c r="L116" s="18" t="n"/>
      <c r="M116" s="18" t="n"/>
      <c r="N116" s="20" t="n"/>
      <c r="O116" s="20" t="n"/>
      <c r="P116" s="21" t="n"/>
      <c r="Q116" s="18" t="n"/>
      <c r="R116" s="19" t="n"/>
      <c r="S116" s="15">
        <f>IF($A116="","",IF(OR(NOT(ISNUMBER($E116)),NOT(ISNUMBER($I116))),"",IFERROR($I116-$E116,"")))</f>
        <v/>
      </c>
      <c r="T116" s="15">
        <f>IF($A116="","",IF(NOT(ISNUMBER($E116)),"",IF(ISNUMBER($O116),IFERROR($O116-$E116,""),IF(OR($R116="Closed",$R116="Withdrawn"),"",IFERROR(TODAY()-$E116,"")))))</f>
        <v/>
      </c>
      <c r="U116" s="23">
        <f>IF($A116="","",IF(OR($B116="",$C116="",$D116="",$E116="",$H116="",$K116="",$R116=""),"Review missing core fields",IF(NOT(ISNUMBER($E116)),"Check received date",IF(AND($I116&lt;&gt;"",NOT(ISNUMBER($I116))),"Check response date",IF(AND($N116&lt;&gt;"",NOT(ISNUMBER($N116))),"Check target date",IF(AND($O116&lt;&gt;"",NOT(ISNUMBER($O116))),"Check closed date",IF(AND(ISNUMBER($I116),$I116&lt;$E116),"Check date order",IF(AND(ISNUMBER($O116),$O116&lt;$E116),"Check date order",IF(AND($R116="Closed",OR($O116="",NOT(ISNUMBER($O116)),$L116="")),"Check closure fields",IF(AND(ISNUMBER($O116),$R116&lt;&gt;"Closed"),"Check status / close date",IF(AND($R116&lt;&gt;"Closed",$R116&lt;&gt;"Withdrawn",ISNUMBER($N116),$N116&lt;TODAY()),"Past target",IF(AND($I116="",IFERROR(TODAY()-$E116,0)&gt;Assumptions!$B$5),"Response date check",IF(AND($R116&lt;&gt;"Closed",$R116&lt;&gt;"Withdrawn",$N116="",IFERROR(TODAY()-$E116,0)&gt;Assumptions!$B$6),"Aging check",IF(AND(ISNUMBER($P116),$P116&gt;Assumptions!$B$7),"Cost review",""))))))))))))))</f>
        <v/>
      </c>
    </row>
    <row r="117" ht="24" customHeight="1">
      <c r="A117" s="17" t="n"/>
      <c r="B117" s="18" t="n"/>
      <c r="C117" s="19" t="n"/>
      <c r="D117" s="18" t="n"/>
      <c r="E117" s="20" t="n"/>
      <c r="F117" s="19" t="n"/>
      <c r="G117" s="19" t="n"/>
      <c r="H117" s="18" t="n"/>
      <c r="I117" s="20" t="n"/>
      <c r="J117" s="18" t="n"/>
      <c r="K117" s="18" t="n"/>
      <c r="L117" s="18" t="n"/>
      <c r="M117" s="18" t="n"/>
      <c r="N117" s="20" t="n"/>
      <c r="O117" s="20" t="n"/>
      <c r="P117" s="21" t="n"/>
      <c r="Q117" s="18" t="n"/>
      <c r="R117" s="19" t="n"/>
      <c r="S117" s="13">
        <f>IF($A117="","",IF(OR(NOT(ISNUMBER($E117)),NOT(ISNUMBER($I117))),"",IFERROR($I117-$E117,"")))</f>
        <v/>
      </c>
      <c r="T117" s="13">
        <f>IF($A117="","",IF(NOT(ISNUMBER($E117)),"",IF(ISNUMBER($O117),IFERROR($O117-$E117,""),IF(OR($R117="Closed",$R117="Withdrawn"),"",IFERROR(TODAY()-$E117,"")))))</f>
        <v/>
      </c>
      <c r="U117" s="22">
        <f>IF($A117="","",IF(OR($B117="",$C117="",$D117="",$E117="",$H117="",$K117="",$R117=""),"Review missing core fields",IF(NOT(ISNUMBER($E117)),"Check received date",IF(AND($I117&lt;&gt;"",NOT(ISNUMBER($I117))),"Check response date",IF(AND($N117&lt;&gt;"",NOT(ISNUMBER($N117))),"Check target date",IF(AND($O117&lt;&gt;"",NOT(ISNUMBER($O117))),"Check closed date",IF(AND(ISNUMBER($I117),$I117&lt;$E117),"Check date order",IF(AND(ISNUMBER($O117),$O117&lt;$E117),"Check date order",IF(AND($R117="Closed",OR($O117="",NOT(ISNUMBER($O117)),$L117="")),"Check closure fields",IF(AND(ISNUMBER($O117),$R117&lt;&gt;"Closed"),"Check status / close date",IF(AND($R117&lt;&gt;"Closed",$R117&lt;&gt;"Withdrawn",ISNUMBER($N117),$N117&lt;TODAY()),"Past target",IF(AND($I117="",IFERROR(TODAY()-$E117,0)&gt;Assumptions!$B$5),"Response date check",IF(AND($R117&lt;&gt;"Closed",$R117&lt;&gt;"Withdrawn",$N117="",IFERROR(TODAY()-$E117,0)&gt;Assumptions!$B$6),"Aging check",IF(AND(ISNUMBER($P117),$P117&gt;Assumptions!$B$7),"Cost review",""))))))))))))))</f>
        <v/>
      </c>
    </row>
    <row r="118" ht="24" customHeight="1">
      <c r="A118" s="17" t="n"/>
      <c r="B118" s="18" t="n"/>
      <c r="C118" s="19" t="n"/>
      <c r="D118" s="18" t="n"/>
      <c r="E118" s="20" t="n"/>
      <c r="F118" s="19" t="n"/>
      <c r="G118" s="19" t="n"/>
      <c r="H118" s="18" t="n"/>
      <c r="I118" s="20" t="n"/>
      <c r="J118" s="18" t="n"/>
      <c r="K118" s="18" t="n"/>
      <c r="L118" s="18" t="n"/>
      <c r="M118" s="18" t="n"/>
      <c r="N118" s="20" t="n"/>
      <c r="O118" s="20" t="n"/>
      <c r="P118" s="21" t="n"/>
      <c r="Q118" s="18" t="n"/>
      <c r="R118" s="19" t="n"/>
      <c r="S118" s="15">
        <f>IF($A118="","",IF(OR(NOT(ISNUMBER($E118)),NOT(ISNUMBER($I118))),"",IFERROR($I118-$E118,"")))</f>
        <v/>
      </c>
      <c r="T118" s="15">
        <f>IF($A118="","",IF(NOT(ISNUMBER($E118)),"",IF(ISNUMBER($O118),IFERROR($O118-$E118,""),IF(OR($R118="Closed",$R118="Withdrawn"),"",IFERROR(TODAY()-$E118,"")))))</f>
        <v/>
      </c>
      <c r="U118" s="23">
        <f>IF($A118="","",IF(OR($B118="",$C118="",$D118="",$E118="",$H118="",$K118="",$R118=""),"Review missing core fields",IF(NOT(ISNUMBER($E118)),"Check received date",IF(AND($I118&lt;&gt;"",NOT(ISNUMBER($I118))),"Check response date",IF(AND($N118&lt;&gt;"",NOT(ISNUMBER($N118))),"Check target date",IF(AND($O118&lt;&gt;"",NOT(ISNUMBER($O118))),"Check closed date",IF(AND(ISNUMBER($I118),$I118&lt;$E118),"Check date order",IF(AND(ISNUMBER($O118),$O118&lt;$E118),"Check date order",IF(AND($R118="Closed",OR($O118="",NOT(ISNUMBER($O118)),$L118="")),"Check closure fields",IF(AND(ISNUMBER($O118),$R118&lt;&gt;"Closed"),"Check status / close date",IF(AND($R118&lt;&gt;"Closed",$R118&lt;&gt;"Withdrawn",ISNUMBER($N118),$N118&lt;TODAY()),"Past target",IF(AND($I118="",IFERROR(TODAY()-$E118,0)&gt;Assumptions!$B$5),"Response date check",IF(AND($R118&lt;&gt;"Closed",$R118&lt;&gt;"Withdrawn",$N118="",IFERROR(TODAY()-$E118,0)&gt;Assumptions!$B$6),"Aging check",IF(AND(ISNUMBER($P118),$P118&gt;Assumptions!$B$7),"Cost review",""))))))))))))))</f>
        <v/>
      </c>
    </row>
    <row r="119" ht="24" customHeight="1">
      <c r="A119" s="17" t="n"/>
      <c r="B119" s="18" t="n"/>
      <c r="C119" s="19" t="n"/>
      <c r="D119" s="18" t="n"/>
      <c r="E119" s="20" t="n"/>
      <c r="F119" s="19" t="n"/>
      <c r="G119" s="19" t="n"/>
      <c r="H119" s="18" t="n"/>
      <c r="I119" s="20" t="n"/>
      <c r="J119" s="18" t="n"/>
      <c r="K119" s="18" t="n"/>
      <c r="L119" s="18" t="n"/>
      <c r="M119" s="18" t="n"/>
      <c r="N119" s="20" t="n"/>
      <c r="O119" s="20" t="n"/>
      <c r="P119" s="21" t="n"/>
      <c r="Q119" s="18" t="n"/>
      <c r="R119" s="19" t="n"/>
      <c r="S119" s="13">
        <f>IF($A119="","",IF(OR(NOT(ISNUMBER($E119)),NOT(ISNUMBER($I119))),"",IFERROR($I119-$E119,"")))</f>
        <v/>
      </c>
      <c r="T119" s="13">
        <f>IF($A119="","",IF(NOT(ISNUMBER($E119)),"",IF(ISNUMBER($O119),IFERROR($O119-$E119,""),IF(OR($R119="Closed",$R119="Withdrawn"),"",IFERROR(TODAY()-$E119,"")))))</f>
        <v/>
      </c>
      <c r="U119" s="22">
        <f>IF($A119="","",IF(OR($B119="",$C119="",$D119="",$E119="",$H119="",$K119="",$R119=""),"Review missing core fields",IF(NOT(ISNUMBER($E119)),"Check received date",IF(AND($I119&lt;&gt;"",NOT(ISNUMBER($I119))),"Check response date",IF(AND($N119&lt;&gt;"",NOT(ISNUMBER($N119))),"Check target date",IF(AND($O119&lt;&gt;"",NOT(ISNUMBER($O119))),"Check closed date",IF(AND(ISNUMBER($I119),$I119&lt;$E119),"Check date order",IF(AND(ISNUMBER($O119),$O119&lt;$E119),"Check date order",IF(AND($R119="Closed",OR($O119="",NOT(ISNUMBER($O119)),$L119="")),"Check closure fields",IF(AND(ISNUMBER($O119),$R119&lt;&gt;"Closed"),"Check status / close date",IF(AND($R119&lt;&gt;"Closed",$R119&lt;&gt;"Withdrawn",ISNUMBER($N119),$N119&lt;TODAY()),"Past target",IF(AND($I119="",IFERROR(TODAY()-$E119,0)&gt;Assumptions!$B$5),"Response date check",IF(AND($R119&lt;&gt;"Closed",$R119&lt;&gt;"Withdrawn",$N119="",IFERROR(TODAY()-$E119,0)&gt;Assumptions!$B$6),"Aging check",IF(AND(ISNUMBER($P119),$P119&gt;Assumptions!$B$7),"Cost review",""))))))))))))))</f>
        <v/>
      </c>
    </row>
    <row r="120" ht="24" customHeight="1">
      <c r="A120" s="17" t="n"/>
      <c r="B120" s="18" t="n"/>
      <c r="C120" s="19" t="n"/>
      <c r="D120" s="18" t="n"/>
      <c r="E120" s="20" t="n"/>
      <c r="F120" s="19" t="n"/>
      <c r="G120" s="19" t="n"/>
      <c r="H120" s="18" t="n"/>
      <c r="I120" s="20" t="n"/>
      <c r="J120" s="18" t="n"/>
      <c r="K120" s="18" t="n"/>
      <c r="L120" s="18" t="n"/>
      <c r="M120" s="18" t="n"/>
      <c r="N120" s="20" t="n"/>
      <c r="O120" s="20" t="n"/>
      <c r="P120" s="21" t="n"/>
      <c r="Q120" s="18" t="n"/>
      <c r="R120" s="19" t="n"/>
      <c r="S120" s="15">
        <f>IF($A120="","",IF(OR(NOT(ISNUMBER($E120)),NOT(ISNUMBER($I120))),"",IFERROR($I120-$E120,"")))</f>
        <v/>
      </c>
      <c r="T120" s="15">
        <f>IF($A120="","",IF(NOT(ISNUMBER($E120)),"",IF(ISNUMBER($O120),IFERROR($O120-$E120,""),IF(OR($R120="Closed",$R120="Withdrawn"),"",IFERROR(TODAY()-$E120,"")))))</f>
        <v/>
      </c>
      <c r="U120" s="23">
        <f>IF($A120="","",IF(OR($B120="",$C120="",$D120="",$E120="",$H120="",$K120="",$R120=""),"Review missing core fields",IF(NOT(ISNUMBER($E120)),"Check received date",IF(AND($I120&lt;&gt;"",NOT(ISNUMBER($I120))),"Check response date",IF(AND($N120&lt;&gt;"",NOT(ISNUMBER($N120))),"Check target date",IF(AND($O120&lt;&gt;"",NOT(ISNUMBER($O120))),"Check closed date",IF(AND(ISNUMBER($I120),$I120&lt;$E120),"Check date order",IF(AND(ISNUMBER($O120),$O120&lt;$E120),"Check date order",IF(AND($R120="Closed",OR($O120="",NOT(ISNUMBER($O120)),$L120="")),"Check closure fields",IF(AND(ISNUMBER($O120),$R120&lt;&gt;"Closed"),"Check status / close date",IF(AND($R120&lt;&gt;"Closed",$R120&lt;&gt;"Withdrawn",ISNUMBER($N120),$N120&lt;TODAY()),"Past target",IF(AND($I120="",IFERROR(TODAY()-$E120,0)&gt;Assumptions!$B$5),"Response date check",IF(AND($R120&lt;&gt;"Closed",$R120&lt;&gt;"Withdrawn",$N120="",IFERROR(TODAY()-$E120,0)&gt;Assumptions!$B$6),"Aging check",IF(AND(ISNUMBER($P120),$P120&gt;Assumptions!$B$7),"Cost review",""))))))))))))))</f>
        <v/>
      </c>
    </row>
    <row r="121" ht="24" customHeight="1">
      <c r="A121" s="17" t="n"/>
      <c r="B121" s="18" t="n"/>
      <c r="C121" s="19" t="n"/>
      <c r="D121" s="18" t="n"/>
      <c r="E121" s="20" t="n"/>
      <c r="F121" s="19" t="n"/>
      <c r="G121" s="19" t="n"/>
      <c r="H121" s="18" t="n"/>
      <c r="I121" s="20" t="n"/>
      <c r="J121" s="18" t="n"/>
      <c r="K121" s="18" t="n"/>
      <c r="L121" s="18" t="n"/>
      <c r="M121" s="18" t="n"/>
      <c r="N121" s="20" t="n"/>
      <c r="O121" s="20" t="n"/>
      <c r="P121" s="21" t="n"/>
      <c r="Q121" s="18" t="n"/>
      <c r="R121" s="19" t="n"/>
      <c r="S121" s="13">
        <f>IF($A121="","",IF(OR(NOT(ISNUMBER($E121)),NOT(ISNUMBER($I121))),"",IFERROR($I121-$E121,"")))</f>
        <v/>
      </c>
      <c r="T121" s="13">
        <f>IF($A121="","",IF(NOT(ISNUMBER($E121)),"",IF(ISNUMBER($O121),IFERROR($O121-$E121,""),IF(OR($R121="Closed",$R121="Withdrawn"),"",IFERROR(TODAY()-$E121,"")))))</f>
        <v/>
      </c>
      <c r="U121" s="22">
        <f>IF($A121="","",IF(OR($B121="",$C121="",$D121="",$E121="",$H121="",$K121="",$R121=""),"Review missing core fields",IF(NOT(ISNUMBER($E121)),"Check received date",IF(AND($I121&lt;&gt;"",NOT(ISNUMBER($I121))),"Check response date",IF(AND($N121&lt;&gt;"",NOT(ISNUMBER($N121))),"Check target date",IF(AND($O121&lt;&gt;"",NOT(ISNUMBER($O121))),"Check closed date",IF(AND(ISNUMBER($I121),$I121&lt;$E121),"Check date order",IF(AND(ISNUMBER($O121),$O121&lt;$E121),"Check date order",IF(AND($R121="Closed",OR($O121="",NOT(ISNUMBER($O121)),$L121="")),"Check closure fields",IF(AND(ISNUMBER($O121),$R121&lt;&gt;"Closed"),"Check status / close date",IF(AND($R121&lt;&gt;"Closed",$R121&lt;&gt;"Withdrawn",ISNUMBER($N121),$N121&lt;TODAY()),"Past target",IF(AND($I121="",IFERROR(TODAY()-$E121,0)&gt;Assumptions!$B$5),"Response date check",IF(AND($R121&lt;&gt;"Closed",$R121&lt;&gt;"Withdrawn",$N121="",IFERROR(TODAY()-$E121,0)&gt;Assumptions!$B$6),"Aging check",IF(AND(ISNUMBER($P121),$P121&gt;Assumptions!$B$7),"Cost review",""))))))))))))))</f>
        <v/>
      </c>
    </row>
    <row r="122" ht="24" customHeight="1">
      <c r="A122" s="17" t="n"/>
      <c r="B122" s="18" t="n"/>
      <c r="C122" s="19" t="n"/>
      <c r="D122" s="18" t="n"/>
      <c r="E122" s="20" t="n"/>
      <c r="F122" s="19" t="n"/>
      <c r="G122" s="19" t="n"/>
      <c r="H122" s="18" t="n"/>
      <c r="I122" s="20" t="n"/>
      <c r="J122" s="18" t="n"/>
      <c r="K122" s="18" t="n"/>
      <c r="L122" s="18" t="n"/>
      <c r="M122" s="18" t="n"/>
      <c r="N122" s="20" t="n"/>
      <c r="O122" s="20" t="n"/>
      <c r="P122" s="21" t="n"/>
      <c r="Q122" s="18" t="n"/>
      <c r="R122" s="19" t="n"/>
      <c r="S122" s="15">
        <f>IF($A122="","",IF(OR(NOT(ISNUMBER($E122)),NOT(ISNUMBER($I122))),"",IFERROR($I122-$E122,"")))</f>
        <v/>
      </c>
      <c r="T122" s="15">
        <f>IF($A122="","",IF(NOT(ISNUMBER($E122)),"",IF(ISNUMBER($O122),IFERROR($O122-$E122,""),IF(OR($R122="Closed",$R122="Withdrawn"),"",IFERROR(TODAY()-$E122,"")))))</f>
        <v/>
      </c>
      <c r="U122" s="23">
        <f>IF($A122="","",IF(OR($B122="",$C122="",$D122="",$E122="",$H122="",$K122="",$R122=""),"Review missing core fields",IF(NOT(ISNUMBER($E122)),"Check received date",IF(AND($I122&lt;&gt;"",NOT(ISNUMBER($I122))),"Check response date",IF(AND($N122&lt;&gt;"",NOT(ISNUMBER($N122))),"Check target date",IF(AND($O122&lt;&gt;"",NOT(ISNUMBER($O122))),"Check closed date",IF(AND(ISNUMBER($I122),$I122&lt;$E122),"Check date order",IF(AND(ISNUMBER($O122),$O122&lt;$E122),"Check date order",IF(AND($R122="Closed",OR($O122="",NOT(ISNUMBER($O122)),$L122="")),"Check closure fields",IF(AND(ISNUMBER($O122),$R122&lt;&gt;"Closed"),"Check status / close date",IF(AND($R122&lt;&gt;"Closed",$R122&lt;&gt;"Withdrawn",ISNUMBER($N122),$N122&lt;TODAY()),"Past target",IF(AND($I122="",IFERROR(TODAY()-$E122,0)&gt;Assumptions!$B$5),"Response date check",IF(AND($R122&lt;&gt;"Closed",$R122&lt;&gt;"Withdrawn",$N122="",IFERROR(TODAY()-$E122,0)&gt;Assumptions!$B$6),"Aging check",IF(AND(ISNUMBER($P122),$P122&gt;Assumptions!$B$7),"Cost review",""))))))))))))))</f>
        <v/>
      </c>
    </row>
    <row r="123" ht="24" customHeight="1">
      <c r="A123" s="17" t="n"/>
      <c r="B123" s="18" t="n"/>
      <c r="C123" s="19" t="n"/>
      <c r="D123" s="18" t="n"/>
      <c r="E123" s="20" t="n"/>
      <c r="F123" s="19" t="n"/>
      <c r="G123" s="19" t="n"/>
      <c r="H123" s="18" t="n"/>
      <c r="I123" s="20" t="n"/>
      <c r="J123" s="18" t="n"/>
      <c r="K123" s="18" t="n"/>
      <c r="L123" s="18" t="n"/>
      <c r="M123" s="18" t="n"/>
      <c r="N123" s="20" t="n"/>
      <c r="O123" s="20" t="n"/>
      <c r="P123" s="21" t="n"/>
      <c r="Q123" s="18" t="n"/>
      <c r="R123" s="19" t="n"/>
      <c r="S123" s="13">
        <f>IF($A123="","",IF(OR(NOT(ISNUMBER($E123)),NOT(ISNUMBER($I123))),"",IFERROR($I123-$E123,"")))</f>
        <v/>
      </c>
      <c r="T123" s="13">
        <f>IF($A123="","",IF(NOT(ISNUMBER($E123)),"",IF(ISNUMBER($O123),IFERROR($O123-$E123,""),IF(OR($R123="Closed",$R123="Withdrawn"),"",IFERROR(TODAY()-$E123,"")))))</f>
        <v/>
      </c>
      <c r="U123" s="22">
        <f>IF($A123="","",IF(OR($B123="",$C123="",$D123="",$E123="",$H123="",$K123="",$R123=""),"Review missing core fields",IF(NOT(ISNUMBER($E123)),"Check received date",IF(AND($I123&lt;&gt;"",NOT(ISNUMBER($I123))),"Check response date",IF(AND($N123&lt;&gt;"",NOT(ISNUMBER($N123))),"Check target date",IF(AND($O123&lt;&gt;"",NOT(ISNUMBER($O123))),"Check closed date",IF(AND(ISNUMBER($I123),$I123&lt;$E123),"Check date order",IF(AND(ISNUMBER($O123),$O123&lt;$E123),"Check date order",IF(AND($R123="Closed",OR($O123="",NOT(ISNUMBER($O123)),$L123="")),"Check closure fields",IF(AND(ISNUMBER($O123),$R123&lt;&gt;"Closed"),"Check status / close date",IF(AND($R123&lt;&gt;"Closed",$R123&lt;&gt;"Withdrawn",ISNUMBER($N123),$N123&lt;TODAY()),"Past target",IF(AND($I123="",IFERROR(TODAY()-$E123,0)&gt;Assumptions!$B$5),"Response date check",IF(AND($R123&lt;&gt;"Closed",$R123&lt;&gt;"Withdrawn",$N123="",IFERROR(TODAY()-$E123,0)&gt;Assumptions!$B$6),"Aging check",IF(AND(ISNUMBER($P123),$P123&gt;Assumptions!$B$7),"Cost review",""))))))))))))))</f>
        <v/>
      </c>
    </row>
    <row r="124" ht="24" customHeight="1">
      <c r="A124" s="17" t="n"/>
      <c r="B124" s="18" t="n"/>
      <c r="C124" s="19" t="n"/>
      <c r="D124" s="18" t="n"/>
      <c r="E124" s="20" t="n"/>
      <c r="F124" s="19" t="n"/>
      <c r="G124" s="19" t="n"/>
      <c r="H124" s="18" t="n"/>
      <c r="I124" s="20" t="n"/>
      <c r="J124" s="18" t="n"/>
      <c r="K124" s="18" t="n"/>
      <c r="L124" s="18" t="n"/>
      <c r="M124" s="18" t="n"/>
      <c r="N124" s="20" t="n"/>
      <c r="O124" s="20" t="n"/>
      <c r="P124" s="21" t="n"/>
      <c r="Q124" s="18" t="n"/>
      <c r="R124" s="19" t="n"/>
      <c r="S124" s="15">
        <f>IF($A124="","",IF(OR(NOT(ISNUMBER($E124)),NOT(ISNUMBER($I124))),"",IFERROR($I124-$E124,"")))</f>
        <v/>
      </c>
      <c r="T124" s="15">
        <f>IF($A124="","",IF(NOT(ISNUMBER($E124)),"",IF(ISNUMBER($O124),IFERROR($O124-$E124,""),IF(OR($R124="Closed",$R124="Withdrawn"),"",IFERROR(TODAY()-$E124,"")))))</f>
        <v/>
      </c>
      <c r="U124" s="23">
        <f>IF($A124="","",IF(OR($B124="",$C124="",$D124="",$E124="",$H124="",$K124="",$R124=""),"Review missing core fields",IF(NOT(ISNUMBER($E124)),"Check received date",IF(AND($I124&lt;&gt;"",NOT(ISNUMBER($I124))),"Check response date",IF(AND($N124&lt;&gt;"",NOT(ISNUMBER($N124))),"Check target date",IF(AND($O124&lt;&gt;"",NOT(ISNUMBER($O124))),"Check closed date",IF(AND(ISNUMBER($I124),$I124&lt;$E124),"Check date order",IF(AND(ISNUMBER($O124),$O124&lt;$E124),"Check date order",IF(AND($R124="Closed",OR($O124="",NOT(ISNUMBER($O124)),$L124="")),"Check closure fields",IF(AND(ISNUMBER($O124),$R124&lt;&gt;"Closed"),"Check status / close date",IF(AND($R124&lt;&gt;"Closed",$R124&lt;&gt;"Withdrawn",ISNUMBER($N124),$N124&lt;TODAY()),"Past target",IF(AND($I124="",IFERROR(TODAY()-$E124,0)&gt;Assumptions!$B$5),"Response date check",IF(AND($R124&lt;&gt;"Closed",$R124&lt;&gt;"Withdrawn",$N124="",IFERROR(TODAY()-$E124,0)&gt;Assumptions!$B$6),"Aging check",IF(AND(ISNUMBER($P124),$P124&gt;Assumptions!$B$7),"Cost review",""))))))))))))))</f>
        <v/>
      </c>
    </row>
  </sheetData>
  <autoFilter ref="A4:U124"/>
  <mergeCells count="1">
    <mergeCell ref="A1:U1"/>
  </mergeCells>
  <conditionalFormatting sqref="A5:A124">
    <cfRule type="expression" priority="1" dxfId="0">
      <formula>AND($A5&lt;&gt;"",COUNTIF($A$5:$A$124,$A5)&gt;1)</formula>
    </cfRule>
  </conditionalFormatting>
  <conditionalFormatting sqref="R5:R124">
    <cfRule type="expression" priority="2" dxfId="1">
      <formula>$R5="Closed"</formula>
    </cfRule>
  </conditionalFormatting>
  <conditionalFormatting sqref="U5:U124">
    <cfRule type="expression" priority="3" dxfId="0">
      <formula>LEN($U5)&gt;0</formula>
    </cfRule>
  </conditionalFormatting>
  <dataValidations count="6">
    <dataValidation sqref="E5:E124 I5:I124 N5:N124 O5:O124" showDropDown="0" showInputMessage="0" showErrorMessage="0" allowBlank="0" errorTitle="Date outside review range" error="Enter a date within the editable range on the Assumptions sheet." promptTitle="Complaint date" prompt="Enter a date in MM/DD/YYYY format." type="date" errorStyle="stop" operator="between">
      <formula1>INDIRECT("'Assumptions'!$B$8")</formula1>
      <formula2>INDIRECT("'Assumptions'!$B$9")</formula2>
    </dataValidation>
    <dataValidation sqref="F5:F124" showDropDown="0" showInputMessage="0" showErrorMessage="0" allowBlank="0" errorTitle="Category not listed" error="Select a category from the editable Assumptions list." type="list" errorStyle="stop">
      <formula1>INDIRECT("'Assumptions'!$H$5:$H$11")</formula1>
    </dataValidation>
    <dataValidation sqref="G5:G124" showDropDown="0" showInputMessage="0" showErrorMessage="0" allowBlank="0" errorTitle="Priority not listed" error="Select a priority from the editable Assumptions list." type="list" errorStyle="stop">
      <formula1>INDIRECT("'Assumptions'!$F$5:$F$8")</formula1>
    </dataValidation>
    <dataValidation sqref="Q5:Q124" showDropDown="0" showInputMessage="0" showErrorMessage="0" allowBlank="0" errorTitle="Responsibility not listed" error="Select a responsibility from the editable Assumptions list." type="list" errorStyle="stop">
      <formula1>INDIRECT("'Assumptions'!$J$5:$J$10")</formula1>
    </dataValidation>
    <dataValidation sqref="R5:R124" showDropDown="0" showInputMessage="0" showErrorMessage="0" allowBlank="0" errorTitle="Status not listed" error="Select a status from the editable Assumptions list." type="list" errorStyle="stop">
      <formula1>INDIRECT("'Assumptions'!$D$5:$D$11")</formula1>
    </dataValidation>
    <dataValidation sqref="P5:P124" showDropDown="0" showInputMessage="0" showErrorMessage="0" allowBlank="0" errorTitle="Invalid direct cost" error="Enter zero or a positive dollar amount." type="decimal" errorStyle="stop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2F7A68"/>
    <outlinePr summaryBelow="1" summaryRight="1"/>
    <pageSetUpPr/>
  </sheetPr>
  <dimension ref="A1:J11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43" customWidth="1" min="3" max="3"/>
    <col width="20" customWidth="1" min="4" max="4"/>
    <col width="3" customWidth="1" min="5" max="5"/>
    <col width="17" customWidth="1" min="6" max="6"/>
    <col width="3" customWidth="1" min="7" max="7"/>
    <col width="21" customWidth="1" min="8" max="8"/>
    <col width="3" customWidth="1" min="9" max="9"/>
    <col width="24" customWidth="1" min="10" max="10"/>
  </cols>
  <sheetData>
    <row r="1" ht="27" customHeight="1">
      <c r="A1" s="1" t="inlineStr">
        <is>
          <t>Complaint Log Assumptions and Editable Choices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8" t="n"/>
    </row>
    <row r="2" ht="30" customHeight="1">
      <c r="A2" s="16" t="inlineStr">
        <is>
          <t>Edit yellow cells to reflect local operating practices. Limits and alerts are review aids and do not determine required action.</t>
        </is>
      </c>
    </row>
    <row r="3">
      <c r="A3" s="24" t="inlineStr">
        <is>
          <t>Review limits</t>
        </is>
      </c>
      <c r="D3" s="24" t="inlineStr">
        <is>
          <t>Status choices</t>
        </is>
      </c>
      <c r="F3" s="24" t="inlineStr">
        <is>
          <t>Priority choices</t>
        </is>
      </c>
      <c r="H3" s="24" t="inlineStr">
        <is>
          <t>Category choices</t>
        </is>
      </c>
      <c r="J3" s="24" t="inlineStr">
        <is>
          <t>Responsibility choices</t>
        </is>
      </c>
    </row>
    <row r="4">
      <c r="A4" s="11" t="inlineStr">
        <is>
          <t>Limit</t>
        </is>
      </c>
      <c r="B4" s="11" t="inlineStr">
        <is>
          <t>Value</t>
        </is>
      </c>
      <c r="C4" s="11" t="inlineStr">
        <is>
          <t>Use</t>
        </is>
      </c>
      <c r="D4" s="11" t="inlineStr">
        <is>
          <t>Status</t>
        </is>
      </c>
      <c r="F4" s="11" t="inlineStr">
        <is>
          <t>Priority</t>
        </is>
      </c>
      <c r="H4" s="11" t="inlineStr">
        <is>
          <t>Category</t>
        </is>
      </c>
      <c r="J4" s="11" t="inlineStr">
        <is>
          <t>Responsibility</t>
        </is>
      </c>
    </row>
    <row r="5" ht="28" customHeight="1">
      <c r="A5" s="22" t="inlineStr">
        <is>
          <t>Response follow-up after (days)</t>
        </is>
      </c>
      <c r="B5" s="25" t="n">
        <v>2</v>
      </c>
      <c r="C5" s="22" t="inlineStr">
        <is>
          <t>Flags an active record with no response date.</t>
        </is>
      </c>
      <c r="D5" s="18" t="inlineStr">
        <is>
          <t>New</t>
        </is>
      </c>
      <c r="F5" s="18" t="inlineStr">
        <is>
          <t>Low</t>
        </is>
      </c>
      <c r="H5" s="18" t="inlineStr">
        <is>
          <t>Noise</t>
        </is>
      </c>
      <c r="J5" s="18" t="inlineStr">
        <is>
          <t>Property Management</t>
        </is>
      </c>
    </row>
    <row r="6" ht="28" customHeight="1">
      <c r="A6" s="23" t="inlineStr">
        <is>
          <t>Aging warning after (days)</t>
        </is>
      </c>
      <c r="B6" s="25" t="n">
        <v>7</v>
      </c>
      <c r="C6" s="23" t="inlineStr">
        <is>
          <t>Flags an active record with no target date.</t>
        </is>
      </c>
      <c r="D6" s="18" t="inlineStr">
        <is>
          <t>Acknowledged</t>
        </is>
      </c>
      <c r="F6" s="18" t="inlineStr">
        <is>
          <t>Normal</t>
        </is>
      </c>
      <c r="H6" s="18" t="inlineStr">
        <is>
          <t>Maintenance</t>
        </is>
      </c>
      <c r="J6" s="18" t="inlineStr">
        <is>
          <t>Owner Review</t>
        </is>
      </c>
    </row>
    <row r="7" ht="28" customHeight="1">
      <c r="A7" s="22" t="inlineStr">
        <is>
          <t>Cost review threshold</t>
        </is>
      </c>
      <c r="B7" s="26" t="n">
        <v>500</v>
      </c>
      <c r="C7" s="22" t="inlineStr">
        <is>
          <t>Flags a direct cost above this amount.</t>
        </is>
      </c>
      <c r="D7" s="18" t="inlineStr">
        <is>
          <t>Investigating</t>
        </is>
      </c>
      <c r="F7" s="18" t="inlineStr">
        <is>
          <t>High</t>
        </is>
      </c>
      <c r="H7" s="18" t="inlineStr">
        <is>
          <t>Common Area</t>
        </is>
      </c>
      <c r="J7" s="18" t="inlineStr">
        <is>
          <t>Resident Review</t>
        </is>
      </c>
    </row>
    <row r="8" ht="28" customHeight="1">
      <c r="A8" s="23" t="inlineStr">
        <is>
          <t>Earliest allowed date</t>
        </is>
      </c>
      <c r="B8" s="20" t="n">
        <v>42625</v>
      </c>
      <c r="C8" s="23" t="inlineStr">
        <is>
          <t>Lower date-entry boundary for complaint records.</t>
        </is>
      </c>
      <c r="D8" s="18" t="inlineStr">
        <is>
          <t>Action Scheduled</t>
        </is>
      </c>
      <c r="F8" s="18" t="inlineStr">
        <is>
          <t>Urgent</t>
        </is>
      </c>
      <c r="H8" s="18" t="inlineStr">
        <is>
          <t>Parking</t>
        </is>
      </c>
      <c r="J8" s="18" t="inlineStr">
        <is>
          <t>Vendor Review</t>
        </is>
      </c>
    </row>
    <row r="9" ht="28" customHeight="1">
      <c r="A9" s="22" t="inlineStr">
        <is>
          <t>Latest allowed date</t>
        </is>
      </c>
      <c r="B9" s="20" t="n">
        <v>49925</v>
      </c>
      <c r="C9" s="22" t="inlineStr">
        <is>
          <t>Upper date-entry boundary for complaint records.</t>
        </is>
      </c>
      <c r="D9" s="18" t="inlineStr">
        <is>
          <t>Monitoring</t>
        </is>
      </c>
      <c r="H9" s="18" t="inlineStr">
        <is>
          <t>Billing Question</t>
        </is>
      </c>
      <c r="J9" s="18" t="inlineStr">
        <is>
          <t>Shared</t>
        </is>
      </c>
    </row>
    <row r="10" ht="28" customHeight="1">
      <c r="D10" s="18" t="inlineStr">
        <is>
          <t>Closed</t>
        </is>
      </c>
      <c r="H10" s="18" t="inlineStr">
        <is>
          <t>Conduct Concern</t>
        </is>
      </c>
      <c r="J10" s="18" t="inlineStr">
        <is>
          <t>Undetermined</t>
        </is>
      </c>
    </row>
    <row r="11" ht="28" customHeight="1">
      <c r="D11" s="18" t="inlineStr">
        <is>
          <t>Withdrawn</t>
        </is>
      </c>
      <c r="H11" s="18" t="inlineStr">
        <is>
          <t>Other</t>
        </is>
      </c>
    </row>
  </sheetData>
  <mergeCells count="1">
    <mergeCell ref="A1:J1"/>
  </mergeCells>
  <dataValidations count="3">
    <dataValidation sqref="B5:B6" showDropDown="0" showInputMessage="0" showErrorMessage="0" allowBlank="0" errorTitle="Invalid day limit" error="Enter zero or a positive whole number." type="whole" errorStyle="stop" operator="greaterThanOrEqual">
      <formula1>0</formula1>
    </dataValidation>
    <dataValidation sqref="B7" showDropDown="0" showInputMessage="0" showErrorMessage="0" allowBlank="0" errorTitle="Invalid cost threshold" error="Enter zero or a positive dollar amount." type="decimal" errorStyle="stop" operator="greaterThanOrEqual">
      <formula1>0</formula1>
    </dataValidation>
    <dataValidation sqref="B8:B9" showDropDown="0" showInputMessage="0" showErrorMessage="0" allowBlank="0" errorTitle="Invalid date boundary" error="Enter a valid date within 20 years of the current year." type="date" errorStyle="stop" operator="between">
      <formula1>DATE(YEAR(TODAY())-20,1,1)</formula1>
      <formula2>DATE(YEAR(TODAY())+20,12,31)</formula2>
    </dataValidation>
  </dataValidations>
  <pageMargins left="0.75" right="0.75" top="1" bottom="1" header="0.5" footer="0.5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2026-09-10T22:51:37Z</dcterms:created>
  <dcterms:modified xmlns:dcterms="http://purl.org/dc/terms/" xmlns:xsi="http://www.w3.org/2001/XMLSchema-instance" xsi:type="dcterms:W3CDTF">2026-09-10T22:51:37+00:00Z</dcterms:modified>
</cp:coreProperties>
</file>