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ccess Tracker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'Access Tracker'!$A$5:$R$105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%"/>
    <numFmt numFmtId="166" formatCode="0.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26665"/>
      <sz val="9"/>
    </font>
    <font>
      <name val="Calibri"/>
      <color rgb="00263A3A"/>
      <sz val="10"/>
    </font>
    <font>
      <name val="Calibri"/>
      <b val="1"/>
      <color rgb="00FFFFFF"/>
      <sz val="11"/>
    </font>
    <font>
      <name val="Calibri"/>
      <color rgb="00526665"/>
      <sz val="9"/>
    </font>
    <font>
      <name val="Calibri"/>
      <b val="1"/>
      <color rgb="00183B4E"/>
      <sz val="15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2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4" fontId="3" fillId="0" borderId="0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top" wrapText="1"/>
    </xf>
    <xf numFmtId="0" fontId="6" fillId="5" borderId="1" applyAlignment="1" pivotButton="0" quotePrefix="0" xfId="0">
      <alignment horizontal="left" vertical="center"/>
    </xf>
    <xf numFmtId="165" fontId="6" fillId="5" borderId="1" applyAlignment="1" pivotButton="0" quotePrefix="0" xfId="0">
      <alignment horizontal="left" vertical="center"/>
    </xf>
    <xf numFmtId="166" fontId="6" fillId="5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center" vertical="center"/>
    </xf>
    <xf numFmtId="0" fontId="5" fillId="0" borderId="0" pivotButton="0" quotePrefix="0" xfId="0"/>
    <xf numFmtId="164" fontId="3" fillId="0" borderId="0" pivotButton="0" quotePrefix="0" xfId="0"/>
    <xf numFmtId="0" fontId="3" fillId="6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1" fontId="3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top" wrapText="1"/>
    </xf>
    <xf numFmtId="1" fontId="3" fillId="5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top" wrapText="1"/>
    </xf>
    <xf numFmtId="164" fontId="3" fillId="6" borderId="1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Records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'Summary'!B12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'Summary'!$A$13:$A$19</f>
            </numRef>
          </cat>
          <val>
            <numRef>
              <f>'Summary'!$B$13:$B$19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11</row>
      <rowOff>0</rowOff>
    </from>
    <ext cx="37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H19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13" customWidth="1" min="2" max="2"/>
    <col width="25" customWidth="1" min="3" max="3"/>
    <col width="13" customWidth="1" min="4" max="4"/>
    <col width="25" customWidth="1" min="5" max="5"/>
    <col width="13" customWidth="1" min="6" max="6"/>
    <col width="25" customWidth="1" min="7" max="7"/>
    <col width="13" customWidth="1" min="8" max="8"/>
  </cols>
  <sheetData>
    <row r="1" ht="28" customHeight="1">
      <c r="A1" s="1" t="inlineStr">
        <is>
          <t>Tenant Portal Access Tracker Summary</t>
        </is>
      </c>
    </row>
    <row r="2">
      <c r="A2" s="2" t="inlineStr">
        <is>
          <t>Calculated from entered records only</t>
        </is>
      </c>
      <c r="B2" s="3">
        <f>TODAY()</f>
        <v/>
      </c>
    </row>
    <row r="3">
      <c r="A3" s="4" t="inlineStr">
        <is>
          <t>Key indicators</t>
        </is>
      </c>
      <c r="B3" s="4" t="n"/>
      <c r="C3" s="4" t="n"/>
      <c r="D3" s="4" t="n"/>
      <c r="E3" s="4" t="n"/>
      <c r="F3" s="4" t="n"/>
      <c r="G3" s="4" t="n"/>
      <c r="H3" s="4" t="n"/>
    </row>
    <row r="4">
      <c r="A4" s="5" t="inlineStr">
        <is>
          <t>Access records</t>
        </is>
      </c>
      <c r="C4" s="5" t="inlineStr">
        <is>
          <t>Active, no open task</t>
        </is>
      </c>
      <c r="E4" s="5" t="inlineStr">
        <is>
          <t>Invitations pending</t>
        </is>
      </c>
      <c r="G4" s="5" t="inlineStr">
        <is>
          <t>Follow-up alerts</t>
        </is>
      </c>
    </row>
    <row r="5">
      <c r="A5" s="6">
        <f>COUNTIF('Access Tracker'!$A$6:$A$105,"?*")</f>
        <v/>
      </c>
      <c r="C5" s="6">
        <f>COUNTIF('Access Tracker'!$P$6:$P$105,"Active")</f>
        <v/>
      </c>
      <c r="E5" s="6">
        <f>COUNTIF('Access Tracker'!$P$6:$P$105,"Invitation pending")</f>
        <v/>
      </c>
      <c r="G5" s="6">
        <f>COUNTIF('Access Tracker'!$Q$6:$Q$105,"?*")</f>
        <v/>
      </c>
    </row>
    <row r="6"/>
    <row r="7">
      <c r="A7" s="5" t="inlineStr">
        <is>
          <t>Open issues</t>
        </is>
      </c>
      <c r="C7" s="5" t="inlineStr">
        <is>
          <t>Resets pending</t>
        </is>
      </c>
      <c r="E7" s="5" t="inlineStr">
        <is>
          <t>Deactivation due</t>
        </is>
      </c>
      <c r="G7" s="5" t="inlineStr">
        <is>
          <t>Entered activation rate</t>
        </is>
      </c>
    </row>
    <row r="8">
      <c r="A8" s="6">
        <f>COUNTIFS('Access Tracker'!$I$6:$I$105,"&lt;&gt;",'Access Tracker'!$K$6:$K$105,"")</f>
        <v/>
      </c>
      <c r="C8" s="6">
        <f>COUNTIFS('Access Tracker'!$L$6:$L$105,"&lt;&gt;",'Access Tracker'!$M$6:$M$105,"")</f>
        <v/>
      </c>
      <c r="E8" s="6">
        <f>COUNTIF('Access Tracker'!$P$6:$P$105,"Deactivation due")</f>
        <v/>
      </c>
      <c r="G8" s="7">
        <f>IFERROR(IF(COUNT('Access Tracker'!$F$6:$F$105)=0,"",COUNT('Access Tracker'!$G$6:$G$105)/COUNT('Access Tracker'!$F$6:$F$105)),"")</f>
        <v/>
      </c>
    </row>
    <row r="9">
      <c r="A9" s="5" t="inlineStr">
        <is>
          <t>Average activation days</t>
        </is>
      </c>
      <c r="C9" s="5" t="inlineStr">
        <is>
          <t>Records needing review</t>
        </is>
      </c>
      <c r="E9" s="5" t="inlineStr">
        <is>
          <t>Current or future tenancies</t>
        </is>
      </c>
      <c r="G9" s="5" t="inlineStr">
        <is>
          <t>Deactivated records</t>
        </is>
      </c>
    </row>
    <row r="10">
      <c r="A10" s="8">
        <f>IFERROR(AVERAGE('Access Tracker'!$R$6:$R$105),"")</f>
        <v/>
      </c>
      <c r="C10" s="6">
        <f>COUNTIF('Access Tracker'!$P$6:$P$105,"Check dates")+COUNTIF('Access Tracker'!$P$6:$P$105,"Missing key fields")+COUNTIF('Access Tracker'!$P$6:$P$105,"Duplicate record ID")+COUNTIF('Access Tracker'!$P$6:$P$105,"Missing issue detail")</f>
        <v/>
      </c>
      <c r="E10" s="6">
        <f>COUNTIF('Access Tracker'!$E$6:$E$105,"Current")+COUNTIF('Access Tracker'!$E$6:$E$105,"Future")</f>
        <v/>
      </c>
      <c r="G10" s="6">
        <f>COUNTIF('Access Tracker'!$P$6:$P$105,"Deactivated")</f>
        <v/>
      </c>
    </row>
    <row r="11">
      <c r="A11" s="4" t="inlineStr">
        <is>
          <t>Workflow status distribution</t>
        </is>
      </c>
      <c r="B11" s="4" t="n"/>
      <c r="C11" s="4" t="n"/>
      <c r="D11" s="4" t="n"/>
      <c r="E11" s="4" t="n"/>
      <c r="F11" s="4" t="n"/>
      <c r="G11" s="4" t="n"/>
      <c r="H11" s="4" t="n"/>
    </row>
    <row r="12">
      <c r="A12" s="9" t="inlineStr">
        <is>
          <t>Status</t>
        </is>
      </c>
      <c r="B12" s="9" t="inlineStr">
        <is>
          <t>Records</t>
        </is>
      </c>
    </row>
    <row r="13">
      <c r="A13" s="10" t="inlineStr">
        <is>
          <t>Not invited</t>
        </is>
      </c>
      <c r="B13" s="11">
        <f>COUNTIF('Access Tracker'!$P$6:$P$105,A13)</f>
        <v/>
      </c>
    </row>
    <row r="14">
      <c r="A14" s="12" t="inlineStr">
        <is>
          <t>Invitation pending</t>
        </is>
      </c>
      <c r="B14" s="13">
        <f>COUNTIF('Access Tracker'!$P$6:$P$105,A14)</f>
        <v/>
      </c>
    </row>
    <row r="15">
      <c r="A15" s="10" t="inlineStr">
        <is>
          <t>Active</t>
        </is>
      </c>
      <c r="B15" s="11">
        <f>COUNTIF('Access Tracker'!$P$6:$P$105,A15)</f>
        <v/>
      </c>
    </row>
    <row r="16">
      <c r="A16" s="12" t="inlineStr">
        <is>
          <t>Issue open</t>
        </is>
      </c>
      <c r="B16" s="13">
        <f>COUNTIF('Access Tracker'!$P$6:$P$105,A16)</f>
        <v/>
      </c>
    </row>
    <row r="17">
      <c r="A17" s="10" t="inlineStr">
        <is>
          <t>Reset pending</t>
        </is>
      </c>
      <c r="B17" s="11">
        <f>COUNTIF('Access Tracker'!$P$6:$P$105,A17)</f>
        <v/>
      </c>
    </row>
    <row r="18">
      <c r="A18" s="12" t="inlineStr">
        <is>
          <t>Deactivation due</t>
        </is>
      </c>
      <c r="B18" s="13">
        <f>COUNTIF('Access Tracker'!$P$6:$P$105,A18)</f>
        <v/>
      </c>
    </row>
    <row r="19">
      <c r="A19" s="10" t="inlineStr">
        <is>
          <t>Deactivated</t>
        </is>
      </c>
      <c r="B19" s="11">
        <f>COUNTIF('Access Tracker'!$P$6:$P$105,A19)</f>
        <v/>
      </c>
    </row>
  </sheetData>
  <mergeCells count="1">
    <mergeCell ref="A1:H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56A4A"/>
    <outlinePr summaryBelow="1" summaryRight="1"/>
    <pageSetUpPr fitToPage="1"/>
  </sheetPr>
  <dimension ref="A1:S105"/>
  <sheetViews>
    <sheetView showGridLines="0" zoomScale="8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13" customWidth="1" min="3" max="3"/>
    <col width="31" customWidth="1" min="4" max="4"/>
    <col width="16" customWidth="1" min="5" max="5"/>
    <col width="15" customWidth="1" min="6" max="6"/>
    <col width="15" customWidth="1" min="7" max="7"/>
    <col width="20" customWidth="1" min="8" max="8"/>
    <col width="16" customWidth="1" min="9" max="9"/>
    <col width="38" customWidth="1" min="10" max="10"/>
    <col width="18" customWidth="1" min="11" max="11"/>
    <col width="19" customWidth="1" min="12" max="12"/>
    <col width="19" customWidth="1" min="13" max="13"/>
    <col width="17" customWidth="1" min="14" max="14"/>
    <col width="18" customWidth="1" min="15" max="15"/>
    <col width="21" customWidth="1" min="16" max="16"/>
    <col width="24" customWidth="1" min="17" max="17"/>
    <col width="16" customWidth="1" min="18" max="18"/>
    <col hidden="1" width="13" customWidth="1" min="19" max="19"/>
  </cols>
  <sheetData>
    <row r="1" ht="28" customHeight="1">
      <c r="A1" s="1" t="inlineStr">
        <is>
          <t>Tenant Portal Access Tracker</t>
        </is>
      </c>
    </row>
    <row r="2">
      <c r="A2" s="14" t="inlineStr">
        <is>
          <t>Allowed input dates</t>
        </is>
      </c>
      <c r="B2" s="15">
        <f>Assumptions!$B$8</f>
        <v/>
      </c>
      <c r="C2" s="14" t="inlineStr">
        <is>
          <t>through</t>
        </is>
      </c>
      <c r="D2" s="15">
        <f>Assumptions!$B$9</f>
        <v/>
      </c>
      <c r="E2" s="2" t="inlineStr">
        <is>
          <t>Dates and access confirmations are manually entered.</t>
        </is>
      </c>
      <c r="S2">
        <f>Assumptions!$D$4</f>
        <v/>
      </c>
    </row>
    <row r="3">
      <c r="A3" s="2" t="inlineStr">
        <is>
          <t>Yellow cells are editable. Formula alerts identify records for human review.</t>
        </is>
      </c>
      <c r="S3">
        <f>Assumptions!$D$5</f>
        <v/>
      </c>
    </row>
    <row r="4">
      <c r="S4">
        <f>Assumptions!$D$6</f>
        <v/>
      </c>
    </row>
    <row r="5" ht="34" customHeight="1">
      <c r="A5" s="9" t="inlineStr">
        <is>
          <t>Access Record ID</t>
        </is>
      </c>
      <c r="B5" s="9" t="inlineStr">
        <is>
          <t>Property</t>
        </is>
      </c>
      <c r="C5" s="9" t="inlineStr">
        <is>
          <t>Unit</t>
        </is>
      </c>
      <c r="D5" s="9" t="inlineStr">
        <is>
          <t>Tenant Reference</t>
        </is>
      </c>
      <c r="E5" s="9" t="inlineStr">
        <is>
          <t>Tenancy Status</t>
        </is>
      </c>
      <c r="F5" s="9" t="inlineStr">
        <is>
          <t>Invitation Date</t>
        </is>
      </c>
      <c r="G5" s="9" t="inlineStr">
        <is>
          <t>Activation Date</t>
        </is>
      </c>
      <c r="H5" s="9" t="inlineStr">
        <is>
          <t>Last Access Confirmed Date</t>
        </is>
      </c>
      <c r="I5" s="9" t="inlineStr">
        <is>
          <t>Issue Opened Date</t>
        </is>
      </c>
      <c r="J5" s="9" t="inlineStr">
        <is>
          <t>Issue Description</t>
        </is>
      </c>
      <c r="K5" s="9" t="inlineStr">
        <is>
          <t>Issue Resolved Date</t>
        </is>
      </c>
      <c r="L5" s="9" t="inlineStr">
        <is>
          <t>Reset Requested Date</t>
        </is>
      </c>
      <c r="M5" s="9" t="inlineStr">
        <is>
          <t>Reset Completed Date</t>
        </is>
      </c>
      <c r="N5" s="9" t="inlineStr">
        <is>
          <t>Deactivation Date</t>
        </is>
      </c>
      <c r="O5" s="9" t="inlineStr">
        <is>
          <t>Responsibility</t>
        </is>
      </c>
      <c r="P5" s="9" t="inlineStr">
        <is>
          <t>Access Status</t>
        </is>
      </c>
      <c r="Q5" s="9" t="inlineStr">
        <is>
          <t>Follow-Up Alert</t>
        </is>
      </c>
      <c r="R5" s="9" t="inlineStr">
        <is>
          <t>Activation Days</t>
        </is>
      </c>
    </row>
    <row r="6">
      <c r="A6" s="16" t="inlineStr">
        <is>
          <t>DEMO-PA-001</t>
        </is>
      </c>
      <c r="B6" s="16" t="inlineStr">
        <is>
          <t>Fictional Maple Court</t>
        </is>
      </c>
      <c r="C6" s="16" t="inlineStr">
        <is>
          <t>Demo A-01</t>
        </is>
      </c>
      <c r="D6" s="16" t="inlineStr">
        <is>
          <t>Example Tenant 01 (Fictional)</t>
        </is>
      </c>
      <c r="E6" s="16" t="inlineStr">
        <is>
          <t>Current</t>
        </is>
      </c>
      <c r="F6" s="17" t="n">
        <v>46256</v>
      </c>
      <c r="G6" s="17" t="n">
        <v>46257</v>
      </c>
      <c r="H6" s="17" t="n">
        <v>46274</v>
      </c>
      <c r="I6" s="17" t="n"/>
      <c r="J6" s="18" t="n"/>
      <c r="K6" s="17" t="n"/>
      <c r="L6" s="17" t="n"/>
      <c r="M6" s="17" t="n"/>
      <c r="N6" s="17" t="n"/>
      <c r="O6" s="16" t="inlineStr">
        <is>
          <t>Tenant</t>
        </is>
      </c>
      <c r="P6" s="10">
        <f>IF(COUNTA(A6:O6)=0,"",IFERROR(IF(OR(A6="",B6="",C6="",D6="",E6="",O6=""),"Missing key fields",IF(COUNTIF($A$6:$A$105,A6)&gt;1,"Duplicate record ID",IF(AND(I6&lt;&gt;"",J6=""),"Missing issue detail",IF(OR(AND(F6="",G6&lt;&gt;""),AND(F6&lt;&gt;"",G6&lt;&gt;"",G6&lt;F6),AND(G6="",H6&lt;&gt;""),AND(G6&lt;&gt;"",H6&lt;&gt;"",H6&lt;G6),AND(I6="",K6&lt;&gt;""),AND(I6&lt;&gt;"",K6&lt;&gt;"",K6&lt;I6),AND(L6="",M6&lt;&gt;""),AND(L6&lt;&gt;"",M6&lt;&gt;"",M6&lt;L6),AND(G6="",N6&lt;&gt;""),AND(G6&lt;&gt;"",N6&lt;&gt;"",N6&lt;G6)),"Check dates",IF(N6&lt;&gt;"","Deactivated",IF(AND(E6="Former",OR(F6&lt;&gt;"",G6&lt;&gt;"",H6&lt;&gt;"",I6&lt;&gt;"",J6&lt;&gt;"",K6&lt;&gt;"",L6&lt;&gt;"",M6&lt;&gt;"")),"Deactivation due",IF(AND(L6&lt;&gt;"",M6=""),"Reset pending",IF(AND(I6&lt;&gt;"",K6=""),"Issue open",IF(G6&lt;&gt;"","Active",IF(F6&lt;&gt;"","Invitation pending","Not invited")))))))))),"Check dates"))</f>
        <v/>
      </c>
      <c r="Q6" s="19">
        <f>IF(COUNTA(A6:O6)=0,"",IFERROR(IF(OR(P6="Check dates",P6="Missing key fields",P6="Duplicate record ID",P6="Missing issue detail"),"Review record",IF(P6="Deactivation due","Deactivate access",IF(AND(P6="Reset pending",TODAY()-L6&gt;=Assumptions!$B$6),"Review reset",IF(AND(P6="Issue open",TODAY()-I6&gt;=Assumptions!$B$5),"Review open issue",IF(AND(P6="Invitation pending",TODAY()-F6&gt;=Assumptions!$B$4),"Follow up on activation",IF(AND(P6="Not invited",E6="Current"),"Send invitation",IF(AND(P6="Active",OR(H6="",TODAY()-H6&gt;=Assumptions!$B$7)),"Confirm access",""))))))),"Review record"))</f>
        <v/>
      </c>
      <c r="R6" s="20">
        <f>IF(COUNTA(A6:O6)=0,"",IF(OR(F6="",G6="",G6&lt;F6),"",IFERROR(G6-F6,"")))</f>
        <v/>
      </c>
      <c r="S6">
        <f>Assumptions!$F$4</f>
        <v/>
      </c>
    </row>
    <row r="7">
      <c r="A7" s="16" t="inlineStr">
        <is>
          <t>DEMO-PA-002</t>
        </is>
      </c>
      <c r="B7" s="16" t="inlineStr">
        <is>
          <t>Fictional Maple Court</t>
        </is>
      </c>
      <c r="C7" s="16" t="inlineStr">
        <is>
          <t>Demo A-02</t>
        </is>
      </c>
      <c r="D7" s="16" t="inlineStr">
        <is>
          <t>Example Tenant 02 (Fictional)</t>
        </is>
      </c>
      <c r="E7" s="16" t="inlineStr">
        <is>
          <t>Current</t>
        </is>
      </c>
      <c r="F7" s="17" t="n">
        <v>46273</v>
      </c>
      <c r="G7" s="17" t="n"/>
      <c r="H7" s="17" t="n"/>
      <c r="I7" s="17" t="n"/>
      <c r="J7" s="18" t="n"/>
      <c r="K7" s="17" t="n"/>
      <c r="L7" s="17" t="n"/>
      <c r="M7" s="17" t="n"/>
      <c r="N7" s="17" t="n"/>
      <c r="O7" s="16" t="inlineStr">
        <is>
          <t>Property Staff</t>
        </is>
      </c>
      <c r="P7" s="12">
        <f>IF(COUNTA(A7:O7)=0,"",IFERROR(IF(OR(A7="",B7="",C7="",D7="",E7="",O7=""),"Missing key fields",IF(COUNTIF($A$6:$A$105,A7)&gt;1,"Duplicate record ID",IF(AND(I7&lt;&gt;"",J7=""),"Missing issue detail",IF(OR(AND(F7="",G7&lt;&gt;""),AND(F7&lt;&gt;"",G7&lt;&gt;"",G7&lt;F7),AND(G7="",H7&lt;&gt;""),AND(G7&lt;&gt;"",H7&lt;&gt;"",H7&lt;G7),AND(I7="",K7&lt;&gt;""),AND(I7&lt;&gt;"",K7&lt;&gt;"",K7&lt;I7),AND(L7="",M7&lt;&gt;""),AND(L7&lt;&gt;"",M7&lt;&gt;"",M7&lt;L7),AND(G7="",N7&lt;&gt;""),AND(G7&lt;&gt;"",N7&lt;&gt;"",N7&lt;G7)),"Check dates",IF(N7&lt;&gt;"","Deactivated",IF(AND(E7="Former",OR(F7&lt;&gt;"",G7&lt;&gt;"",H7&lt;&gt;"",I7&lt;&gt;"",J7&lt;&gt;"",K7&lt;&gt;"",L7&lt;&gt;"",M7&lt;&gt;"")),"Deactivation due",IF(AND(L7&lt;&gt;"",M7=""),"Reset pending",IF(AND(I7&lt;&gt;"",K7=""),"Issue open",IF(G7&lt;&gt;"","Active",IF(F7&lt;&gt;"","Invitation pending","Not invited")))))))))),"Check dates"))</f>
        <v/>
      </c>
      <c r="Q7" s="21">
        <f>IF(COUNTA(A7:O7)=0,"",IFERROR(IF(OR(P7="Check dates",P7="Missing key fields",P7="Duplicate record ID",P7="Missing issue detail"),"Review record",IF(P7="Deactivation due","Deactivate access",IF(AND(P7="Reset pending",TODAY()-L7&gt;=Assumptions!$B$6),"Review reset",IF(AND(P7="Issue open",TODAY()-I7&gt;=Assumptions!$B$5),"Review open issue",IF(AND(P7="Invitation pending",TODAY()-F7&gt;=Assumptions!$B$4),"Follow up on activation",IF(AND(P7="Not invited",E7="Current"),"Send invitation",IF(AND(P7="Active",OR(H7="",TODAY()-H7&gt;=Assumptions!$B$7)),"Confirm access",""))))))),"Review record"))</f>
        <v/>
      </c>
      <c r="R7" s="22">
        <f>IF(COUNTA(A7:O7)=0,"",IF(OR(F7="",G7="",G7&lt;F7),"",IFERROR(G7-F7,"")))</f>
        <v/>
      </c>
      <c r="S7">
        <f>Assumptions!$F$5</f>
        <v/>
      </c>
    </row>
    <row r="8">
      <c r="A8" s="16" t="inlineStr">
        <is>
          <t>DEMO-PA-003</t>
        </is>
      </c>
      <c r="B8" s="16" t="inlineStr">
        <is>
          <t>Fictional Cedar House</t>
        </is>
      </c>
      <c r="C8" s="16" t="inlineStr">
        <is>
          <t>Demo C-11</t>
        </is>
      </c>
      <c r="D8" s="16" t="inlineStr">
        <is>
          <t>Example Tenant 03 (Fictional)</t>
        </is>
      </c>
      <c r="E8" s="16" t="inlineStr">
        <is>
          <t>Current</t>
        </is>
      </c>
      <c r="F8" s="17" t="n">
        <v>46246</v>
      </c>
      <c r="G8" s="17" t="n">
        <v>46247</v>
      </c>
      <c r="H8" s="17" t="n">
        <v>46266</v>
      </c>
      <c r="I8" s="17" t="n">
        <v>46274</v>
      </c>
      <c r="J8" s="18" t="inlineStr">
        <is>
          <t>Fictional report: repeated sign-in loop.</t>
        </is>
      </c>
      <c r="K8" s="17" t="n"/>
      <c r="L8" s="17" t="n"/>
      <c r="M8" s="17" t="n"/>
      <c r="N8" s="17" t="n"/>
      <c r="O8" s="16" t="inlineStr">
        <is>
          <t>Portal Provider</t>
        </is>
      </c>
      <c r="P8" s="10">
        <f>IF(COUNTA(A8:O8)=0,"",IFERROR(IF(OR(A8="",B8="",C8="",D8="",E8="",O8=""),"Missing key fields",IF(COUNTIF($A$6:$A$105,A8)&gt;1,"Duplicate record ID",IF(AND(I8&lt;&gt;"",J8=""),"Missing issue detail",IF(OR(AND(F8="",G8&lt;&gt;""),AND(F8&lt;&gt;"",G8&lt;&gt;"",G8&lt;F8),AND(G8="",H8&lt;&gt;""),AND(G8&lt;&gt;"",H8&lt;&gt;"",H8&lt;G8),AND(I8="",K8&lt;&gt;""),AND(I8&lt;&gt;"",K8&lt;&gt;"",K8&lt;I8),AND(L8="",M8&lt;&gt;""),AND(L8&lt;&gt;"",M8&lt;&gt;"",M8&lt;L8),AND(G8="",N8&lt;&gt;""),AND(G8&lt;&gt;"",N8&lt;&gt;"",N8&lt;G8)),"Check dates",IF(N8&lt;&gt;"","Deactivated",IF(AND(E8="Former",OR(F8&lt;&gt;"",G8&lt;&gt;"",H8&lt;&gt;"",I8&lt;&gt;"",J8&lt;&gt;"",K8&lt;&gt;"",L8&lt;&gt;"",M8&lt;&gt;"")),"Deactivation due",IF(AND(L8&lt;&gt;"",M8=""),"Reset pending",IF(AND(I8&lt;&gt;"",K8=""),"Issue open",IF(G8&lt;&gt;"","Active",IF(F8&lt;&gt;"","Invitation pending","Not invited")))))))))),"Check dates"))</f>
        <v/>
      </c>
      <c r="Q8" s="19">
        <f>IF(COUNTA(A8:O8)=0,"",IFERROR(IF(OR(P8="Check dates",P8="Missing key fields",P8="Duplicate record ID",P8="Missing issue detail"),"Review record",IF(P8="Deactivation due","Deactivate access",IF(AND(P8="Reset pending",TODAY()-L8&gt;=Assumptions!$B$6),"Review reset",IF(AND(P8="Issue open",TODAY()-I8&gt;=Assumptions!$B$5),"Review open issue",IF(AND(P8="Invitation pending",TODAY()-F8&gt;=Assumptions!$B$4),"Follow up on activation",IF(AND(P8="Not invited",E8="Current"),"Send invitation",IF(AND(P8="Active",OR(H8="",TODAY()-H8&gt;=Assumptions!$B$7)),"Confirm access",""))))))),"Review record"))</f>
        <v/>
      </c>
      <c r="R8" s="20">
        <f>IF(COUNTA(A8:O8)=0,"",IF(OR(F8="",G8="",G8&lt;F8),"",IFERROR(G8-F8,"")))</f>
        <v/>
      </c>
      <c r="S8">
        <f>Assumptions!$F$6</f>
        <v/>
      </c>
    </row>
    <row r="9">
      <c r="A9" s="16" t="inlineStr">
        <is>
          <t>DEMO-PA-004</t>
        </is>
      </c>
      <c r="B9" s="16" t="inlineStr">
        <is>
          <t>Fictional Cedar House</t>
        </is>
      </c>
      <c r="C9" s="16" t="inlineStr">
        <is>
          <t>Demo C-12</t>
        </is>
      </c>
      <c r="D9" s="16" t="inlineStr">
        <is>
          <t>Example Tenant 04 (Fictional)</t>
        </is>
      </c>
      <c r="E9" s="16" t="inlineStr">
        <is>
          <t>Current</t>
        </is>
      </c>
      <c r="F9" s="17" t="n">
        <v>46216</v>
      </c>
      <c r="G9" s="17" t="n">
        <v>46217</v>
      </c>
      <c r="H9" s="17" t="n">
        <v>46271</v>
      </c>
      <c r="I9" s="17" t="n">
        <v>46275</v>
      </c>
      <c r="J9" s="18" t="inlineStr">
        <is>
          <t>Fictional report: password reset is still pending.</t>
        </is>
      </c>
      <c r="K9" s="17" t="n"/>
      <c r="L9" s="17" t="n">
        <v>46275</v>
      </c>
      <c r="M9" s="17" t="n"/>
      <c r="N9" s="17" t="n"/>
      <c r="O9" s="16" t="inlineStr">
        <is>
          <t>Joint Review</t>
        </is>
      </c>
      <c r="P9" s="12">
        <f>IF(COUNTA(A9:O9)=0,"",IFERROR(IF(OR(A9="",B9="",C9="",D9="",E9="",O9=""),"Missing key fields",IF(COUNTIF($A$6:$A$105,A9)&gt;1,"Duplicate record ID",IF(AND(I9&lt;&gt;"",J9=""),"Missing issue detail",IF(OR(AND(F9="",G9&lt;&gt;""),AND(F9&lt;&gt;"",G9&lt;&gt;"",G9&lt;F9),AND(G9="",H9&lt;&gt;""),AND(G9&lt;&gt;"",H9&lt;&gt;"",H9&lt;G9),AND(I9="",K9&lt;&gt;""),AND(I9&lt;&gt;"",K9&lt;&gt;"",K9&lt;I9),AND(L9="",M9&lt;&gt;""),AND(L9&lt;&gt;"",M9&lt;&gt;"",M9&lt;L9),AND(G9="",N9&lt;&gt;""),AND(G9&lt;&gt;"",N9&lt;&gt;"",N9&lt;G9)),"Check dates",IF(N9&lt;&gt;"","Deactivated",IF(AND(E9="Former",OR(F9&lt;&gt;"",G9&lt;&gt;"",H9&lt;&gt;"",I9&lt;&gt;"",J9&lt;&gt;"",K9&lt;&gt;"",L9&lt;&gt;"",M9&lt;&gt;"")),"Deactivation due",IF(AND(L9&lt;&gt;"",M9=""),"Reset pending",IF(AND(I9&lt;&gt;"",K9=""),"Issue open",IF(G9&lt;&gt;"","Active",IF(F9&lt;&gt;"","Invitation pending","Not invited")))))))))),"Check dates"))</f>
        <v/>
      </c>
      <c r="Q9" s="21">
        <f>IF(COUNTA(A9:O9)=0,"",IFERROR(IF(OR(P9="Check dates",P9="Missing key fields",P9="Duplicate record ID",P9="Missing issue detail"),"Review record",IF(P9="Deactivation due","Deactivate access",IF(AND(P9="Reset pending",TODAY()-L9&gt;=Assumptions!$B$6),"Review reset",IF(AND(P9="Issue open",TODAY()-I9&gt;=Assumptions!$B$5),"Review open issue",IF(AND(P9="Invitation pending",TODAY()-F9&gt;=Assumptions!$B$4),"Follow up on activation",IF(AND(P9="Not invited",E9="Current"),"Send invitation",IF(AND(P9="Active",OR(H9="",TODAY()-H9&gt;=Assumptions!$B$7)),"Confirm access",""))))))),"Review record"))</f>
        <v/>
      </c>
      <c r="R9" s="22">
        <f>IF(COUNTA(A9:O9)=0,"",IF(OR(F9="",G9="",G9&lt;F9),"",IFERROR(G9-F9,"")))</f>
        <v/>
      </c>
      <c r="S9">
        <f>Assumptions!$F$7</f>
        <v/>
      </c>
    </row>
    <row r="10">
      <c r="A10" s="16" t="inlineStr">
        <is>
          <t>DEMO-PA-005</t>
        </is>
      </c>
      <c r="B10" s="16" t="inlineStr">
        <is>
          <t>Fictional Harbor Flats</t>
        </is>
      </c>
      <c r="C10" s="16" t="inlineStr">
        <is>
          <t>Demo H-21</t>
        </is>
      </c>
      <c r="D10" s="16" t="inlineStr">
        <is>
          <t>Example Tenant 05 (Fictional)</t>
        </is>
      </c>
      <c r="E10" s="16" t="inlineStr">
        <is>
          <t>Current</t>
        </is>
      </c>
      <c r="F10" s="17" t="n">
        <v>46231</v>
      </c>
      <c r="G10" s="17" t="n">
        <v>46232</v>
      </c>
      <c r="H10" s="17" t="n">
        <v>46266</v>
      </c>
      <c r="I10" s="17" t="n">
        <v>46264</v>
      </c>
      <c r="J10" s="18" t="inlineStr">
        <is>
          <t>Fictional report: expired reset link.</t>
        </is>
      </c>
      <c r="K10" s="17" t="n">
        <v>46266</v>
      </c>
      <c r="L10" s="17" t="n">
        <v>46265</v>
      </c>
      <c r="M10" s="17" t="n">
        <v>46266</v>
      </c>
      <c r="N10" s="17" t="n"/>
      <c r="O10" s="16" t="inlineStr">
        <is>
          <t>Tenant</t>
        </is>
      </c>
      <c r="P10" s="10">
        <f>IF(COUNTA(A10:O10)=0,"",IFERROR(IF(OR(A10="",B10="",C10="",D10="",E10="",O10=""),"Missing key fields",IF(COUNTIF($A$6:$A$105,A10)&gt;1,"Duplicate record ID",IF(AND(I10&lt;&gt;"",J10=""),"Missing issue detail",IF(OR(AND(F10="",G10&lt;&gt;""),AND(F10&lt;&gt;"",G10&lt;&gt;"",G10&lt;F10),AND(G10="",H10&lt;&gt;""),AND(G10&lt;&gt;"",H10&lt;&gt;"",H10&lt;G10),AND(I10="",K10&lt;&gt;""),AND(I10&lt;&gt;"",K10&lt;&gt;"",K10&lt;I10),AND(L10="",M10&lt;&gt;""),AND(L10&lt;&gt;"",M10&lt;&gt;"",M10&lt;L10),AND(G10="",N10&lt;&gt;""),AND(G10&lt;&gt;"",N10&lt;&gt;"",N10&lt;G10)),"Check dates",IF(N10&lt;&gt;"","Deactivated",IF(AND(E10="Former",OR(F10&lt;&gt;"",G10&lt;&gt;"",H10&lt;&gt;"",I10&lt;&gt;"",J10&lt;&gt;"",K10&lt;&gt;"",L10&lt;&gt;"",M10&lt;&gt;"")),"Deactivation due",IF(AND(L10&lt;&gt;"",M10=""),"Reset pending",IF(AND(I10&lt;&gt;"",K10=""),"Issue open",IF(G10&lt;&gt;"","Active",IF(F10&lt;&gt;"","Invitation pending","Not invited")))))))))),"Check dates"))</f>
        <v/>
      </c>
      <c r="Q10" s="19">
        <f>IF(COUNTA(A10:O10)=0,"",IFERROR(IF(OR(P10="Check dates",P10="Missing key fields",P10="Duplicate record ID",P10="Missing issue detail"),"Review record",IF(P10="Deactivation due","Deactivate access",IF(AND(P10="Reset pending",TODAY()-L10&gt;=Assumptions!$B$6),"Review reset",IF(AND(P10="Issue open",TODAY()-I10&gt;=Assumptions!$B$5),"Review open issue",IF(AND(P10="Invitation pending",TODAY()-F10&gt;=Assumptions!$B$4),"Follow up on activation",IF(AND(P10="Not invited",E10="Current"),"Send invitation",IF(AND(P10="Active",OR(H10="",TODAY()-H10&gt;=Assumptions!$B$7)),"Confirm access",""))))))),"Review record"))</f>
        <v/>
      </c>
      <c r="R10" s="20">
        <f>IF(COUNTA(A10:O10)=0,"",IF(OR(F10="",G10="",G10&lt;F10),"",IFERROR(G10-F10,"")))</f>
        <v/>
      </c>
    </row>
    <row r="11">
      <c r="A11" s="16" t="inlineStr">
        <is>
          <t>DEMO-PA-006</t>
        </is>
      </c>
      <c r="B11" s="16" t="inlineStr">
        <is>
          <t>Fictional Juniper Place</t>
        </is>
      </c>
      <c r="C11" s="16" t="inlineStr">
        <is>
          <t>Demo J-31</t>
        </is>
      </c>
      <c r="D11" s="16" t="inlineStr">
        <is>
          <t>Example Tenant 06 (Fictional)</t>
        </is>
      </c>
      <c r="E11" s="16" t="inlineStr">
        <is>
          <t>Former</t>
        </is>
      </c>
      <c r="F11" s="17" t="n">
        <v>46076</v>
      </c>
      <c r="G11" s="17" t="n">
        <v>46077</v>
      </c>
      <c r="H11" s="17" t="n">
        <v>46176</v>
      </c>
      <c r="I11" s="17" t="n"/>
      <c r="J11" s="18" t="n"/>
      <c r="K11" s="17" t="n"/>
      <c r="L11" s="17" t="n"/>
      <c r="M11" s="17" t="n"/>
      <c r="N11" s="17" t="n"/>
      <c r="O11" s="16" t="inlineStr">
        <is>
          <t>Property Staff</t>
        </is>
      </c>
      <c r="P11" s="12">
        <f>IF(COUNTA(A11:O11)=0,"",IFERROR(IF(OR(A11="",B11="",C11="",D11="",E11="",O11=""),"Missing key fields",IF(COUNTIF($A$6:$A$105,A11)&gt;1,"Duplicate record ID",IF(AND(I11&lt;&gt;"",J11=""),"Missing issue detail",IF(OR(AND(F11="",G11&lt;&gt;""),AND(F11&lt;&gt;"",G11&lt;&gt;"",G11&lt;F11),AND(G11="",H11&lt;&gt;""),AND(G11&lt;&gt;"",H11&lt;&gt;"",H11&lt;G11),AND(I11="",K11&lt;&gt;""),AND(I11&lt;&gt;"",K11&lt;&gt;"",K11&lt;I11),AND(L11="",M11&lt;&gt;""),AND(L11&lt;&gt;"",M11&lt;&gt;"",M11&lt;L11),AND(G11="",N11&lt;&gt;""),AND(G11&lt;&gt;"",N11&lt;&gt;"",N11&lt;G11)),"Check dates",IF(N11&lt;&gt;"","Deactivated",IF(AND(E11="Former",OR(F11&lt;&gt;"",G11&lt;&gt;"",H11&lt;&gt;"",I11&lt;&gt;"",J11&lt;&gt;"",K11&lt;&gt;"",L11&lt;&gt;"",M11&lt;&gt;"")),"Deactivation due",IF(AND(L11&lt;&gt;"",M11=""),"Reset pending",IF(AND(I11&lt;&gt;"",K11=""),"Issue open",IF(G11&lt;&gt;"","Active",IF(F11&lt;&gt;"","Invitation pending","Not invited")))))))))),"Check dates"))</f>
        <v/>
      </c>
      <c r="Q11" s="21">
        <f>IF(COUNTA(A11:O11)=0,"",IFERROR(IF(OR(P11="Check dates",P11="Missing key fields",P11="Duplicate record ID",P11="Missing issue detail"),"Review record",IF(P11="Deactivation due","Deactivate access",IF(AND(P11="Reset pending",TODAY()-L11&gt;=Assumptions!$B$6),"Review reset",IF(AND(P11="Issue open",TODAY()-I11&gt;=Assumptions!$B$5),"Review open issue",IF(AND(P11="Invitation pending",TODAY()-F11&gt;=Assumptions!$B$4),"Follow up on activation",IF(AND(P11="Not invited",E11="Current"),"Send invitation",IF(AND(P11="Active",OR(H11="",TODAY()-H11&gt;=Assumptions!$B$7)),"Confirm access",""))))))),"Review record"))</f>
        <v/>
      </c>
      <c r="R11" s="22">
        <f>IF(COUNTA(A11:O11)=0,"",IF(OR(F11="",G11="",G11&lt;F11),"",IFERROR(G11-F11,"")))</f>
        <v/>
      </c>
    </row>
    <row r="12">
      <c r="A12" s="16" t="inlineStr">
        <is>
          <t>DEMO-PA-007</t>
        </is>
      </c>
      <c r="B12" s="16" t="inlineStr">
        <is>
          <t>Fictional Juniper Place</t>
        </is>
      </c>
      <c r="C12" s="16" t="inlineStr">
        <is>
          <t>Demo J-32</t>
        </is>
      </c>
      <c r="D12" s="16" t="inlineStr">
        <is>
          <t>Example Tenant 07 (Fictional)</t>
        </is>
      </c>
      <c r="E12" s="16" t="inlineStr">
        <is>
          <t>Former</t>
        </is>
      </c>
      <c r="F12" s="17" t="n">
        <v>45976</v>
      </c>
      <c r="G12" s="17" t="n">
        <v>45977</v>
      </c>
      <c r="H12" s="17" t="n">
        <v>46156</v>
      </c>
      <c r="I12" s="17" t="n"/>
      <c r="J12" s="18" t="n"/>
      <c r="K12" s="17" t="n"/>
      <c r="L12" s="17" t="n"/>
      <c r="M12" s="17" t="n"/>
      <c r="N12" s="17" t="n">
        <v>46271</v>
      </c>
      <c r="O12" s="16" t="inlineStr">
        <is>
          <t>Property Staff</t>
        </is>
      </c>
      <c r="P12" s="10">
        <f>IF(COUNTA(A12:O12)=0,"",IFERROR(IF(OR(A12="",B12="",C12="",D12="",E12="",O12=""),"Missing key fields",IF(COUNTIF($A$6:$A$105,A12)&gt;1,"Duplicate record ID",IF(AND(I12&lt;&gt;"",J12=""),"Missing issue detail",IF(OR(AND(F12="",G12&lt;&gt;""),AND(F12&lt;&gt;"",G12&lt;&gt;"",G12&lt;F12),AND(G12="",H12&lt;&gt;""),AND(G12&lt;&gt;"",H12&lt;&gt;"",H12&lt;G12),AND(I12="",K12&lt;&gt;""),AND(I12&lt;&gt;"",K12&lt;&gt;"",K12&lt;I12),AND(L12="",M12&lt;&gt;""),AND(L12&lt;&gt;"",M12&lt;&gt;"",M12&lt;L12),AND(G12="",N12&lt;&gt;""),AND(G12&lt;&gt;"",N12&lt;&gt;"",N12&lt;G12)),"Check dates",IF(N12&lt;&gt;"","Deactivated",IF(AND(E12="Former",OR(F12&lt;&gt;"",G12&lt;&gt;"",H12&lt;&gt;"",I12&lt;&gt;"",J12&lt;&gt;"",K12&lt;&gt;"",L12&lt;&gt;"",M12&lt;&gt;"")),"Deactivation due",IF(AND(L12&lt;&gt;"",M12=""),"Reset pending",IF(AND(I12&lt;&gt;"",K12=""),"Issue open",IF(G12&lt;&gt;"","Active",IF(F12&lt;&gt;"","Invitation pending","Not invited")))))))))),"Check dates"))</f>
        <v/>
      </c>
      <c r="Q12" s="19">
        <f>IF(COUNTA(A12:O12)=0,"",IFERROR(IF(OR(P12="Check dates",P12="Missing key fields",P12="Duplicate record ID",P12="Missing issue detail"),"Review record",IF(P12="Deactivation due","Deactivate access",IF(AND(P12="Reset pending",TODAY()-L12&gt;=Assumptions!$B$6),"Review reset",IF(AND(P12="Issue open",TODAY()-I12&gt;=Assumptions!$B$5),"Review open issue",IF(AND(P12="Invitation pending",TODAY()-F12&gt;=Assumptions!$B$4),"Follow up on activation",IF(AND(P12="Not invited",E12="Current"),"Send invitation",IF(AND(P12="Active",OR(H12="",TODAY()-H12&gt;=Assumptions!$B$7)),"Confirm access",""))))))),"Review record"))</f>
        <v/>
      </c>
      <c r="R12" s="20">
        <f>IF(COUNTA(A12:O12)=0,"",IF(OR(F12="",G12="",G12&lt;F12),"",IFERROR(G12-F12,"")))</f>
        <v/>
      </c>
    </row>
    <row r="13">
      <c r="A13" s="16" t="inlineStr">
        <is>
          <t>DEMO-PA-008</t>
        </is>
      </c>
      <c r="B13" s="16" t="inlineStr">
        <is>
          <t>Fictional Orchard Row</t>
        </is>
      </c>
      <c r="C13" s="16" t="inlineStr">
        <is>
          <t>Demo O-41</t>
        </is>
      </c>
      <c r="D13" s="16" t="inlineStr">
        <is>
          <t>Example Tenant 08 (Fictional)</t>
        </is>
      </c>
      <c r="E13" s="16" t="inlineStr">
        <is>
          <t>Current</t>
        </is>
      </c>
      <c r="F13" s="17" t="n"/>
      <c r="G13" s="17" t="n"/>
      <c r="H13" s="17" t="n"/>
      <c r="I13" s="17" t="n"/>
      <c r="J13" s="18" t="n"/>
      <c r="K13" s="17" t="n"/>
      <c r="L13" s="17" t="n"/>
      <c r="M13" s="17" t="n"/>
      <c r="N13" s="17" t="n"/>
      <c r="O13" s="16" t="inlineStr">
        <is>
          <t>Property Staff</t>
        </is>
      </c>
      <c r="P13" s="12">
        <f>IF(COUNTA(A13:O13)=0,"",IFERROR(IF(OR(A13="",B13="",C13="",D13="",E13="",O13=""),"Missing key fields",IF(COUNTIF($A$6:$A$105,A13)&gt;1,"Duplicate record ID",IF(AND(I13&lt;&gt;"",J13=""),"Missing issue detail",IF(OR(AND(F13="",G13&lt;&gt;""),AND(F13&lt;&gt;"",G13&lt;&gt;"",G13&lt;F13),AND(G13="",H13&lt;&gt;""),AND(G13&lt;&gt;"",H13&lt;&gt;"",H13&lt;G13),AND(I13="",K13&lt;&gt;""),AND(I13&lt;&gt;"",K13&lt;&gt;"",K13&lt;I13),AND(L13="",M13&lt;&gt;""),AND(L13&lt;&gt;"",M13&lt;&gt;"",M13&lt;L13),AND(G13="",N13&lt;&gt;""),AND(G13&lt;&gt;"",N13&lt;&gt;"",N13&lt;G13)),"Check dates",IF(N13&lt;&gt;"","Deactivated",IF(AND(E13="Former",OR(F13&lt;&gt;"",G13&lt;&gt;"",H13&lt;&gt;"",I13&lt;&gt;"",J13&lt;&gt;"",K13&lt;&gt;"",L13&lt;&gt;"",M13&lt;&gt;"")),"Deactivation due",IF(AND(L13&lt;&gt;"",M13=""),"Reset pending",IF(AND(I13&lt;&gt;"",K13=""),"Issue open",IF(G13&lt;&gt;"","Active",IF(F13&lt;&gt;"","Invitation pending","Not invited")))))))))),"Check dates"))</f>
        <v/>
      </c>
      <c r="Q13" s="21">
        <f>IF(COUNTA(A13:O13)=0,"",IFERROR(IF(OR(P13="Check dates",P13="Missing key fields",P13="Duplicate record ID",P13="Missing issue detail"),"Review record",IF(P13="Deactivation due","Deactivate access",IF(AND(P13="Reset pending",TODAY()-L13&gt;=Assumptions!$B$6),"Review reset",IF(AND(P13="Issue open",TODAY()-I13&gt;=Assumptions!$B$5),"Review open issue",IF(AND(P13="Invitation pending",TODAY()-F13&gt;=Assumptions!$B$4),"Follow up on activation",IF(AND(P13="Not invited",E13="Current"),"Send invitation",IF(AND(P13="Active",OR(H13="",TODAY()-H13&gt;=Assumptions!$B$7)),"Confirm access",""))))))),"Review record"))</f>
        <v/>
      </c>
      <c r="R13" s="22">
        <f>IF(COUNTA(A13:O13)=0,"",IF(OR(F13="",G13="",G13&lt;F13),"",IFERROR(G13-F13,"")))</f>
        <v/>
      </c>
    </row>
    <row r="14">
      <c r="A14" s="16" t="inlineStr">
        <is>
          <t>DEMO-PA-009</t>
        </is>
      </c>
      <c r="B14" s="16" t="inlineStr">
        <is>
          <t>Fictional Orchard Row</t>
        </is>
      </c>
      <c r="C14" s="16" t="inlineStr">
        <is>
          <t>Demo O-42</t>
        </is>
      </c>
      <c r="D14" s="16" t="inlineStr">
        <is>
          <t>Example Tenant 09 (Fictional)</t>
        </is>
      </c>
      <c r="E14" s="16" t="inlineStr">
        <is>
          <t>Current</t>
        </is>
      </c>
      <c r="F14" s="17" t="n">
        <v>46126</v>
      </c>
      <c r="G14" s="17" t="n">
        <v>46127</v>
      </c>
      <c r="H14" s="17" t="n">
        <v>46186</v>
      </c>
      <c r="I14" s="17" t="n"/>
      <c r="J14" s="18" t="n"/>
      <c r="K14" s="17" t="n"/>
      <c r="L14" s="17" t="n"/>
      <c r="M14" s="17" t="n"/>
      <c r="N14" s="17" t="n"/>
      <c r="O14" s="16" t="inlineStr">
        <is>
          <t>Tenant</t>
        </is>
      </c>
      <c r="P14" s="10">
        <f>IF(COUNTA(A14:O14)=0,"",IFERROR(IF(OR(A14="",B14="",C14="",D14="",E14="",O14=""),"Missing key fields",IF(COUNTIF($A$6:$A$105,A14)&gt;1,"Duplicate record ID",IF(AND(I14&lt;&gt;"",J14=""),"Missing issue detail",IF(OR(AND(F14="",G14&lt;&gt;""),AND(F14&lt;&gt;"",G14&lt;&gt;"",G14&lt;F14),AND(G14="",H14&lt;&gt;""),AND(G14&lt;&gt;"",H14&lt;&gt;"",H14&lt;G14),AND(I14="",K14&lt;&gt;""),AND(I14&lt;&gt;"",K14&lt;&gt;"",K14&lt;I14),AND(L14="",M14&lt;&gt;""),AND(L14&lt;&gt;"",M14&lt;&gt;"",M14&lt;L14),AND(G14="",N14&lt;&gt;""),AND(G14&lt;&gt;"",N14&lt;&gt;"",N14&lt;G14)),"Check dates",IF(N14&lt;&gt;"","Deactivated",IF(AND(E14="Former",OR(F14&lt;&gt;"",G14&lt;&gt;"",H14&lt;&gt;"",I14&lt;&gt;"",J14&lt;&gt;"",K14&lt;&gt;"",L14&lt;&gt;"",M14&lt;&gt;"")),"Deactivation due",IF(AND(L14&lt;&gt;"",M14=""),"Reset pending",IF(AND(I14&lt;&gt;"",K14=""),"Issue open",IF(G14&lt;&gt;"","Active",IF(F14&lt;&gt;"","Invitation pending","Not invited")))))))))),"Check dates"))</f>
        <v/>
      </c>
      <c r="Q14" s="19">
        <f>IF(COUNTA(A14:O14)=0,"",IFERROR(IF(OR(P14="Check dates",P14="Missing key fields",P14="Duplicate record ID",P14="Missing issue detail"),"Review record",IF(P14="Deactivation due","Deactivate access",IF(AND(P14="Reset pending",TODAY()-L14&gt;=Assumptions!$B$6),"Review reset",IF(AND(P14="Issue open",TODAY()-I14&gt;=Assumptions!$B$5),"Review open issue",IF(AND(P14="Invitation pending",TODAY()-F14&gt;=Assumptions!$B$4),"Follow up on activation",IF(AND(P14="Not invited",E14="Current"),"Send invitation",IF(AND(P14="Active",OR(H14="",TODAY()-H14&gt;=Assumptions!$B$7)),"Confirm access",""))))))),"Review record"))</f>
        <v/>
      </c>
      <c r="R14" s="20">
        <f>IF(COUNTA(A14:O14)=0,"",IF(OR(F14="",G14="",G14&lt;F14),"",IFERROR(G14-F14,"")))</f>
        <v/>
      </c>
    </row>
    <row r="15">
      <c r="A15" s="16" t="inlineStr">
        <is>
          <t>DEMO-PA-010</t>
        </is>
      </c>
      <c r="B15" s="16" t="inlineStr">
        <is>
          <t>Fictional Boundary Test House</t>
        </is>
      </c>
      <c r="C15" s="16" t="inlineStr">
        <is>
          <t>Demo T-10</t>
        </is>
      </c>
      <c r="D15" s="16" t="inlineStr">
        <is>
          <t>Example Tenant 10 - Date Test (Fictional)</t>
        </is>
      </c>
      <c r="E15" s="16" t="inlineStr">
        <is>
          <t>Current</t>
        </is>
      </c>
      <c r="F15" s="17" t="n">
        <v>46276</v>
      </c>
      <c r="G15" s="17" t="n">
        <v>46275</v>
      </c>
      <c r="H15" s="17" t="n"/>
      <c r="I15" s="17" t="n"/>
      <c r="J15" s="18" t="n"/>
      <c r="K15" s="17" t="n"/>
      <c r="L15" s="17" t="n"/>
      <c r="M15" s="17" t="n"/>
      <c r="N15" s="17" t="n"/>
      <c r="O15" s="16" t="inlineStr">
        <is>
          <t>Joint Review</t>
        </is>
      </c>
      <c r="P15" s="12">
        <f>IF(COUNTA(A15:O15)=0,"",IFERROR(IF(OR(A15="",B15="",C15="",D15="",E15="",O15=""),"Missing key fields",IF(COUNTIF($A$6:$A$105,A15)&gt;1,"Duplicate record ID",IF(AND(I15&lt;&gt;"",J15=""),"Missing issue detail",IF(OR(AND(F15="",G15&lt;&gt;""),AND(F15&lt;&gt;"",G15&lt;&gt;"",G15&lt;F15),AND(G15="",H15&lt;&gt;""),AND(G15&lt;&gt;"",H15&lt;&gt;"",H15&lt;G15),AND(I15="",K15&lt;&gt;""),AND(I15&lt;&gt;"",K15&lt;&gt;"",K15&lt;I15),AND(L15="",M15&lt;&gt;""),AND(L15&lt;&gt;"",M15&lt;&gt;"",M15&lt;L15),AND(G15="",N15&lt;&gt;""),AND(G15&lt;&gt;"",N15&lt;&gt;"",N15&lt;G15)),"Check dates",IF(N15&lt;&gt;"","Deactivated",IF(AND(E15="Former",OR(F15&lt;&gt;"",G15&lt;&gt;"",H15&lt;&gt;"",I15&lt;&gt;"",J15&lt;&gt;"",K15&lt;&gt;"",L15&lt;&gt;"",M15&lt;&gt;"")),"Deactivation due",IF(AND(L15&lt;&gt;"",M15=""),"Reset pending",IF(AND(I15&lt;&gt;"",K15=""),"Issue open",IF(G15&lt;&gt;"","Active",IF(F15&lt;&gt;"","Invitation pending","Not invited")))))))))),"Check dates"))</f>
        <v/>
      </c>
      <c r="Q15" s="21">
        <f>IF(COUNTA(A15:O15)=0,"",IFERROR(IF(OR(P15="Check dates",P15="Missing key fields",P15="Duplicate record ID",P15="Missing issue detail"),"Review record",IF(P15="Deactivation due","Deactivate access",IF(AND(P15="Reset pending",TODAY()-L15&gt;=Assumptions!$B$6),"Review reset",IF(AND(P15="Issue open",TODAY()-I15&gt;=Assumptions!$B$5),"Review open issue",IF(AND(P15="Invitation pending",TODAY()-F15&gt;=Assumptions!$B$4),"Follow up on activation",IF(AND(P15="Not invited",E15="Current"),"Send invitation",IF(AND(P15="Active",OR(H15="",TODAY()-H15&gt;=Assumptions!$B$7)),"Confirm access",""))))))),"Review record"))</f>
        <v/>
      </c>
      <c r="R15" s="22">
        <f>IF(COUNTA(A15:O15)=0,"",IF(OR(F15="",G15="",G15&lt;F15),"",IFERROR(G15-F15,"")))</f>
        <v/>
      </c>
    </row>
    <row r="16">
      <c r="A16" s="16" t="n"/>
      <c r="B16" s="16" t="n"/>
      <c r="C16" s="16" t="n"/>
      <c r="D16" s="16" t="n"/>
      <c r="E16" s="16" t="n"/>
      <c r="F16" s="17" t="n"/>
      <c r="G16" s="17" t="n"/>
      <c r="H16" s="17" t="n"/>
      <c r="I16" s="17" t="n"/>
      <c r="J16" s="18" t="n"/>
      <c r="K16" s="17" t="n"/>
      <c r="L16" s="17" t="n"/>
      <c r="M16" s="17" t="n"/>
      <c r="N16" s="17" t="n"/>
      <c r="O16" s="16" t="n"/>
      <c r="P16" s="10">
        <f>IF(COUNTA(A16:O16)=0,"",IFERROR(IF(OR(A16="",B16="",C16="",D16="",E16="",O16=""),"Missing key fields",IF(COUNTIF($A$6:$A$105,A16)&gt;1,"Duplicate record ID",IF(AND(I16&lt;&gt;"",J16=""),"Missing issue detail",IF(OR(AND(F16="",G16&lt;&gt;""),AND(F16&lt;&gt;"",G16&lt;&gt;"",G16&lt;F16),AND(G16="",H16&lt;&gt;""),AND(G16&lt;&gt;"",H16&lt;&gt;"",H16&lt;G16),AND(I16="",K16&lt;&gt;""),AND(I16&lt;&gt;"",K16&lt;&gt;"",K16&lt;I16),AND(L16="",M16&lt;&gt;""),AND(L16&lt;&gt;"",M16&lt;&gt;"",M16&lt;L16),AND(G16="",N16&lt;&gt;""),AND(G16&lt;&gt;"",N16&lt;&gt;"",N16&lt;G16)),"Check dates",IF(N16&lt;&gt;"","Deactivated",IF(AND(E16="Former",OR(F16&lt;&gt;"",G16&lt;&gt;"",H16&lt;&gt;"",I16&lt;&gt;"",J16&lt;&gt;"",K16&lt;&gt;"",L16&lt;&gt;"",M16&lt;&gt;"")),"Deactivation due",IF(AND(L16&lt;&gt;"",M16=""),"Reset pending",IF(AND(I16&lt;&gt;"",K16=""),"Issue open",IF(G16&lt;&gt;"","Active",IF(F16&lt;&gt;"","Invitation pending","Not invited")))))))))),"Check dates"))</f>
        <v/>
      </c>
      <c r="Q16" s="19">
        <f>IF(COUNTA(A16:O16)=0,"",IFERROR(IF(OR(P16="Check dates",P16="Missing key fields",P16="Duplicate record ID",P16="Missing issue detail"),"Review record",IF(P16="Deactivation due","Deactivate access",IF(AND(P16="Reset pending",TODAY()-L16&gt;=Assumptions!$B$6),"Review reset",IF(AND(P16="Issue open",TODAY()-I16&gt;=Assumptions!$B$5),"Review open issue",IF(AND(P16="Invitation pending",TODAY()-F16&gt;=Assumptions!$B$4),"Follow up on activation",IF(AND(P16="Not invited",E16="Current"),"Send invitation",IF(AND(P16="Active",OR(H16="",TODAY()-H16&gt;=Assumptions!$B$7)),"Confirm access",""))))))),"Review record"))</f>
        <v/>
      </c>
      <c r="R16" s="20">
        <f>IF(COUNTA(A16:O16)=0,"",IF(OR(F16="",G16="",G16&lt;F16),"",IFERROR(G16-F16,"")))</f>
        <v/>
      </c>
    </row>
    <row r="17">
      <c r="A17" s="16" t="n"/>
      <c r="B17" s="16" t="n"/>
      <c r="C17" s="16" t="n"/>
      <c r="D17" s="16" t="n"/>
      <c r="E17" s="16" t="n"/>
      <c r="F17" s="17" t="n"/>
      <c r="G17" s="17" t="n"/>
      <c r="H17" s="17" t="n"/>
      <c r="I17" s="17" t="n"/>
      <c r="J17" s="18" t="n"/>
      <c r="K17" s="17" t="n"/>
      <c r="L17" s="17" t="n"/>
      <c r="M17" s="17" t="n"/>
      <c r="N17" s="17" t="n"/>
      <c r="O17" s="16" t="n"/>
      <c r="P17" s="12">
        <f>IF(COUNTA(A17:O17)=0,"",IFERROR(IF(OR(A17="",B17="",C17="",D17="",E17="",O17=""),"Missing key fields",IF(COUNTIF($A$6:$A$105,A17)&gt;1,"Duplicate record ID",IF(AND(I17&lt;&gt;"",J17=""),"Missing issue detail",IF(OR(AND(F17="",G17&lt;&gt;""),AND(F17&lt;&gt;"",G17&lt;&gt;"",G17&lt;F17),AND(G17="",H17&lt;&gt;""),AND(G17&lt;&gt;"",H17&lt;&gt;"",H17&lt;G17),AND(I17="",K17&lt;&gt;""),AND(I17&lt;&gt;"",K17&lt;&gt;"",K17&lt;I17),AND(L17="",M17&lt;&gt;""),AND(L17&lt;&gt;"",M17&lt;&gt;"",M17&lt;L17),AND(G17="",N17&lt;&gt;""),AND(G17&lt;&gt;"",N17&lt;&gt;"",N17&lt;G17)),"Check dates",IF(N17&lt;&gt;"","Deactivated",IF(AND(E17="Former",OR(F17&lt;&gt;"",G17&lt;&gt;"",H17&lt;&gt;"",I17&lt;&gt;"",J17&lt;&gt;"",K17&lt;&gt;"",L17&lt;&gt;"",M17&lt;&gt;"")),"Deactivation due",IF(AND(L17&lt;&gt;"",M17=""),"Reset pending",IF(AND(I17&lt;&gt;"",K17=""),"Issue open",IF(G17&lt;&gt;"","Active",IF(F17&lt;&gt;"","Invitation pending","Not invited")))))))))),"Check dates"))</f>
        <v/>
      </c>
      <c r="Q17" s="21">
        <f>IF(COUNTA(A17:O17)=0,"",IFERROR(IF(OR(P17="Check dates",P17="Missing key fields",P17="Duplicate record ID",P17="Missing issue detail"),"Review record",IF(P17="Deactivation due","Deactivate access",IF(AND(P17="Reset pending",TODAY()-L17&gt;=Assumptions!$B$6),"Review reset",IF(AND(P17="Issue open",TODAY()-I17&gt;=Assumptions!$B$5),"Review open issue",IF(AND(P17="Invitation pending",TODAY()-F17&gt;=Assumptions!$B$4),"Follow up on activation",IF(AND(P17="Not invited",E17="Current"),"Send invitation",IF(AND(P17="Active",OR(H17="",TODAY()-H17&gt;=Assumptions!$B$7)),"Confirm access",""))))))),"Review record"))</f>
        <v/>
      </c>
      <c r="R17" s="22">
        <f>IF(COUNTA(A17:O17)=0,"",IF(OR(F17="",G17="",G17&lt;F17),"",IFERROR(G17-F17,"")))</f>
        <v/>
      </c>
    </row>
    <row r="18">
      <c r="A18" s="16" t="n"/>
      <c r="B18" s="16" t="n"/>
      <c r="C18" s="16" t="n"/>
      <c r="D18" s="16" t="n"/>
      <c r="E18" s="16" t="n"/>
      <c r="F18" s="17" t="n"/>
      <c r="G18" s="17" t="n"/>
      <c r="H18" s="17" t="n"/>
      <c r="I18" s="17" t="n"/>
      <c r="J18" s="18" t="n"/>
      <c r="K18" s="17" t="n"/>
      <c r="L18" s="17" t="n"/>
      <c r="M18" s="17" t="n"/>
      <c r="N18" s="17" t="n"/>
      <c r="O18" s="16" t="n"/>
      <c r="P18" s="10">
        <f>IF(COUNTA(A18:O18)=0,"",IFERROR(IF(OR(A18="",B18="",C18="",D18="",E18="",O18=""),"Missing key fields",IF(COUNTIF($A$6:$A$105,A18)&gt;1,"Duplicate record ID",IF(AND(I18&lt;&gt;"",J18=""),"Missing issue detail",IF(OR(AND(F18="",G18&lt;&gt;""),AND(F18&lt;&gt;"",G18&lt;&gt;"",G18&lt;F18),AND(G18="",H18&lt;&gt;""),AND(G18&lt;&gt;"",H18&lt;&gt;"",H18&lt;G18),AND(I18="",K18&lt;&gt;""),AND(I18&lt;&gt;"",K18&lt;&gt;"",K18&lt;I18),AND(L18="",M18&lt;&gt;""),AND(L18&lt;&gt;"",M18&lt;&gt;"",M18&lt;L18),AND(G18="",N18&lt;&gt;""),AND(G18&lt;&gt;"",N18&lt;&gt;"",N18&lt;G18)),"Check dates",IF(N18&lt;&gt;"","Deactivated",IF(AND(E18="Former",OR(F18&lt;&gt;"",G18&lt;&gt;"",H18&lt;&gt;"",I18&lt;&gt;"",J18&lt;&gt;"",K18&lt;&gt;"",L18&lt;&gt;"",M18&lt;&gt;"")),"Deactivation due",IF(AND(L18&lt;&gt;"",M18=""),"Reset pending",IF(AND(I18&lt;&gt;"",K18=""),"Issue open",IF(G18&lt;&gt;"","Active",IF(F18&lt;&gt;"","Invitation pending","Not invited")))))))))),"Check dates"))</f>
        <v/>
      </c>
      <c r="Q18" s="19">
        <f>IF(COUNTA(A18:O18)=0,"",IFERROR(IF(OR(P18="Check dates",P18="Missing key fields",P18="Duplicate record ID",P18="Missing issue detail"),"Review record",IF(P18="Deactivation due","Deactivate access",IF(AND(P18="Reset pending",TODAY()-L18&gt;=Assumptions!$B$6),"Review reset",IF(AND(P18="Issue open",TODAY()-I18&gt;=Assumptions!$B$5),"Review open issue",IF(AND(P18="Invitation pending",TODAY()-F18&gt;=Assumptions!$B$4),"Follow up on activation",IF(AND(P18="Not invited",E18="Current"),"Send invitation",IF(AND(P18="Active",OR(H18="",TODAY()-H18&gt;=Assumptions!$B$7)),"Confirm access",""))))))),"Review record"))</f>
        <v/>
      </c>
      <c r="R18" s="20">
        <f>IF(COUNTA(A18:O18)=0,"",IF(OR(F18="",G18="",G18&lt;F18),"",IFERROR(G18-F18,"")))</f>
        <v/>
      </c>
    </row>
    <row r="19">
      <c r="A19" s="16" t="n"/>
      <c r="B19" s="16" t="n"/>
      <c r="C19" s="16" t="n"/>
      <c r="D19" s="16" t="n"/>
      <c r="E19" s="16" t="n"/>
      <c r="F19" s="17" t="n"/>
      <c r="G19" s="17" t="n"/>
      <c r="H19" s="17" t="n"/>
      <c r="I19" s="17" t="n"/>
      <c r="J19" s="18" t="n"/>
      <c r="K19" s="17" t="n"/>
      <c r="L19" s="17" t="n"/>
      <c r="M19" s="17" t="n"/>
      <c r="N19" s="17" t="n"/>
      <c r="O19" s="16" t="n"/>
      <c r="P19" s="12">
        <f>IF(COUNTA(A19:O19)=0,"",IFERROR(IF(OR(A19="",B19="",C19="",D19="",E19="",O19=""),"Missing key fields",IF(COUNTIF($A$6:$A$105,A19)&gt;1,"Duplicate record ID",IF(AND(I19&lt;&gt;"",J19=""),"Missing issue detail",IF(OR(AND(F19="",G19&lt;&gt;""),AND(F19&lt;&gt;"",G19&lt;&gt;"",G19&lt;F19),AND(G19="",H19&lt;&gt;""),AND(G19&lt;&gt;"",H19&lt;&gt;"",H19&lt;G19),AND(I19="",K19&lt;&gt;""),AND(I19&lt;&gt;"",K19&lt;&gt;"",K19&lt;I19),AND(L19="",M19&lt;&gt;""),AND(L19&lt;&gt;"",M19&lt;&gt;"",M19&lt;L19),AND(G19="",N19&lt;&gt;""),AND(G19&lt;&gt;"",N19&lt;&gt;"",N19&lt;G19)),"Check dates",IF(N19&lt;&gt;"","Deactivated",IF(AND(E19="Former",OR(F19&lt;&gt;"",G19&lt;&gt;"",H19&lt;&gt;"",I19&lt;&gt;"",J19&lt;&gt;"",K19&lt;&gt;"",L19&lt;&gt;"",M19&lt;&gt;"")),"Deactivation due",IF(AND(L19&lt;&gt;"",M19=""),"Reset pending",IF(AND(I19&lt;&gt;"",K19=""),"Issue open",IF(G19&lt;&gt;"","Active",IF(F19&lt;&gt;"","Invitation pending","Not invited")))))))))),"Check dates"))</f>
        <v/>
      </c>
      <c r="Q19" s="21">
        <f>IF(COUNTA(A19:O19)=0,"",IFERROR(IF(OR(P19="Check dates",P19="Missing key fields",P19="Duplicate record ID",P19="Missing issue detail"),"Review record",IF(P19="Deactivation due","Deactivate access",IF(AND(P19="Reset pending",TODAY()-L19&gt;=Assumptions!$B$6),"Review reset",IF(AND(P19="Issue open",TODAY()-I19&gt;=Assumptions!$B$5),"Review open issue",IF(AND(P19="Invitation pending",TODAY()-F19&gt;=Assumptions!$B$4),"Follow up on activation",IF(AND(P19="Not invited",E19="Current"),"Send invitation",IF(AND(P19="Active",OR(H19="",TODAY()-H19&gt;=Assumptions!$B$7)),"Confirm access",""))))))),"Review record"))</f>
        <v/>
      </c>
      <c r="R19" s="22">
        <f>IF(COUNTA(A19:O19)=0,"",IF(OR(F19="",G19="",G19&lt;F19),"",IFERROR(G19-F19,"")))</f>
        <v/>
      </c>
    </row>
    <row r="20">
      <c r="A20" s="16" t="n"/>
      <c r="B20" s="16" t="n"/>
      <c r="C20" s="16" t="n"/>
      <c r="D20" s="16" t="n"/>
      <c r="E20" s="16" t="n"/>
      <c r="F20" s="17" t="n"/>
      <c r="G20" s="17" t="n"/>
      <c r="H20" s="17" t="n"/>
      <c r="I20" s="17" t="n"/>
      <c r="J20" s="18" t="n"/>
      <c r="K20" s="17" t="n"/>
      <c r="L20" s="17" t="n"/>
      <c r="M20" s="17" t="n"/>
      <c r="N20" s="17" t="n"/>
      <c r="O20" s="16" t="n"/>
      <c r="P20" s="10">
        <f>IF(COUNTA(A20:O20)=0,"",IFERROR(IF(OR(A20="",B20="",C20="",D20="",E20="",O20=""),"Missing key fields",IF(COUNTIF($A$6:$A$105,A20)&gt;1,"Duplicate record ID",IF(AND(I20&lt;&gt;"",J20=""),"Missing issue detail",IF(OR(AND(F20="",G20&lt;&gt;""),AND(F20&lt;&gt;"",G20&lt;&gt;"",G20&lt;F20),AND(G20="",H20&lt;&gt;""),AND(G20&lt;&gt;"",H20&lt;&gt;"",H20&lt;G20),AND(I20="",K20&lt;&gt;""),AND(I20&lt;&gt;"",K20&lt;&gt;"",K20&lt;I20),AND(L20="",M20&lt;&gt;""),AND(L20&lt;&gt;"",M20&lt;&gt;"",M20&lt;L20),AND(G20="",N20&lt;&gt;""),AND(G20&lt;&gt;"",N20&lt;&gt;"",N20&lt;G20)),"Check dates",IF(N20&lt;&gt;"","Deactivated",IF(AND(E20="Former",OR(F20&lt;&gt;"",G20&lt;&gt;"",H20&lt;&gt;"",I20&lt;&gt;"",J20&lt;&gt;"",K20&lt;&gt;"",L20&lt;&gt;"",M20&lt;&gt;"")),"Deactivation due",IF(AND(L20&lt;&gt;"",M20=""),"Reset pending",IF(AND(I20&lt;&gt;"",K20=""),"Issue open",IF(G20&lt;&gt;"","Active",IF(F20&lt;&gt;"","Invitation pending","Not invited")))))))))),"Check dates"))</f>
        <v/>
      </c>
      <c r="Q20" s="19">
        <f>IF(COUNTA(A20:O20)=0,"",IFERROR(IF(OR(P20="Check dates",P20="Missing key fields",P20="Duplicate record ID",P20="Missing issue detail"),"Review record",IF(P20="Deactivation due","Deactivate access",IF(AND(P20="Reset pending",TODAY()-L20&gt;=Assumptions!$B$6),"Review reset",IF(AND(P20="Issue open",TODAY()-I20&gt;=Assumptions!$B$5),"Review open issue",IF(AND(P20="Invitation pending",TODAY()-F20&gt;=Assumptions!$B$4),"Follow up on activation",IF(AND(P20="Not invited",E20="Current"),"Send invitation",IF(AND(P20="Active",OR(H20="",TODAY()-H20&gt;=Assumptions!$B$7)),"Confirm access",""))))))),"Review record"))</f>
        <v/>
      </c>
      <c r="R20" s="20">
        <f>IF(COUNTA(A20:O20)=0,"",IF(OR(F20="",G20="",G20&lt;F20),"",IFERROR(G20-F20,"")))</f>
        <v/>
      </c>
    </row>
    <row r="21">
      <c r="A21" s="16" t="n"/>
      <c r="B21" s="16" t="n"/>
      <c r="C21" s="16" t="n"/>
      <c r="D21" s="16" t="n"/>
      <c r="E21" s="16" t="n"/>
      <c r="F21" s="17" t="n"/>
      <c r="G21" s="17" t="n"/>
      <c r="H21" s="17" t="n"/>
      <c r="I21" s="17" t="n"/>
      <c r="J21" s="18" t="n"/>
      <c r="K21" s="17" t="n"/>
      <c r="L21" s="17" t="n"/>
      <c r="M21" s="17" t="n"/>
      <c r="N21" s="17" t="n"/>
      <c r="O21" s="16" t="n"/>
      <c r="P21" s="12">
        <f>IF(COUNTA(A21:O21)=0,"",IFERROR(IF(OR(A21="",B21="",C21="",D21="",E21="",O21=""),"Missing key fields",IF(COUNTIF($A$6:$A$105,A21)&gt;1,"Duplicate record ID",IF(AND(I21&lt;&gt;"",J21=""),"Missing issue detail",IF(OR(AND(F21="",G21&lt;&gt;""),AND(F21&lt;&gt;"",G21&lt;&gt;"",G21&lt;F21),AND(G21="",H21&lt;&gt;""),AND(G21&lt;&gt;"",H21&lt;&gt;"",H21&lt;G21),AND(I21="",K21&lt;&gt;""),AND(I21&lt;&gt;"",K21&lt;&gt;"",K21&lt;I21),AND(L21="",M21&lt;&gt;""),AND(L21&lt;&gt;"",M21&lt;&gt;"",M21&lt;L21),AND(G21="",N21&lt;&gt;""),AND(G21&lt;&gt;"",N21&lt;&gt;"",N21&lt;G21)),"Check dates",IF(N21&lt;&gt;"","Deactivated",IF(AND(E21="Former",OR(F21&lt;&gt;"",G21&lt;&gt;"",H21&lt;&gt;"",I21&lt;&gt;"",J21&lt;&gt;"",K21&lt;&gt;"",L21&lt;&gt;"",M21&lt;&gt;"")),"Deactivation due",IF(AND(L21&lt;&gt;"",M21=""),"Reset pending",IF(AND(I21&lt;&gt;"",K21=""),"Issue open",IF(G21&lt;&gt;"","Active",IF(F21&lt;&gt;"","Invitation pending","Not invited")))))))))),"Check dates"))</f>
        <v/>
      </c>
      <c r="Q21" s="21">
        <f>IF(COUNTA(A21:O21)=0,"",IFERROR(IF(OR(P21="Check dates",P21="Missing key fields",P21="Duplicate record ID",P21="Missing issue detail"),"Review record",IF(P21="Deactivation due","Deactivate access",IF(AND(P21="Reset pending",TODAY()-L21&gt;=Assumptions!$B$6),"Review reset",IF(AND(P21="Issue open",TODAY()-I21&gt;=Assumptions!$B$5),"Review open issue",IF(AND(P21="Invitation pending",TODAY()-F21&gt;=Assumptions!$B$4),"Follow up on activation",IF(AND(P21="Not invited",E21="Current"),"Send invitation",IF(AND(P21="Active",OR(H21="",TODAY()-H21&gt;=Assumptions!$B$7)),"Confirm access",""))))))),"Review record"))</f>
        <v/>
      </c>
      <c r="R21" s="22">
        <f>IF(COUNTA(A21:O21)=0,"",IF(OR(F21="",G21="",G21&lt;F21),"",IFERROR(G21-F21,"")))</f>
        <v/>
      </c>
    </row>
    <row r="22">
      <c r="A22" s="16" t="n"/>
      <c r="B22" s="16" t="n"/>
      <c r="C22" s="16" t="n"/>
      <c r="D22" s="16" t="n"/>
      <c r="E22" s="16" t="n"/>
      <c r="F22" s="17" t="n"/>
      <c r="G22" s="17" t="n"/>
      <c r="H22" s="17" t="n"/>
      <c r="I22" s="17" t="n"/>
      <c r="J22" s="18" t="n"/>
      <c r="K22" s="17" t="n"/>
      <c r="L22" s="17" t="n"/>
      <c r="M22" s="17" t="n"/>
      <c r="N22" s="17" t="n"/>
      <c r="O22" s="16" t="n"/>
      <c r="P22" s="10">
        <f>IF(COUNTA(A22:O22)=0,"",IFERROR(IF(OR(A22="",B22="",C22="",D22="",E22="",O22=""),"Missing key fields",IF(COUNTIF($A$6:$A$105,A22)&gt;1,"Duplicate record ID",IF(AND(I22&lt;&gt;"",J22=""),"Missing issue detail",IF(OR(AND(F22="",G22&lt;&gt;""),AND(F22&lt;&gt;"",G22&lt;&gt;"",G22&lt;F22),AND(G22="",H22&lt;&gt;""),AND(G22&lt;&gt;"",H22&lt;&gt;"",H22&lt;G22),AND(I22="",K22&lt;&gt;""),AND(I22&lt;&gt;"",K22&lt;&gt;"",K22&lt;I22),AND(L22="",M22&lt;&gt;""),AND(L22&lt;&gt;"",M22&lt;&gt;"",M22&lt;L22),AND(G22="",N22&lt;&gt;""),AND(G22&lt;&gt;"",N22&lt;&gt;"",N22&lt;G22)),"Check dates",IF(N22&lt;&gt;"","Deactivated",IF(AND(E22="Former",OR(F22&lt;&gt;"",G22&lt;&gt;"",H22&lt;&gt;"",I22&lt;&gt;"",J22&lt;&gt;"",K22&lt;&gt;"",L22&lt;&gt;"",M22&lt;&gt;"")),"Deactivation due",IF(AND(L22&lt;&gt;"",M22=""),"Reset pending",IF(AND(I22&lt;&gt;"",K22=""),"Issue open",IF(G22&lt;&gt;"","Active",IF(F22&lt;&gt;"","Invitation pending","Not invited")))))))))),"Check dates"))</f>
        <v/>
      </c>
      <c r="Q22" s="19">
        <f>IF(COUNTA(A22:O22)=0,"",IFERROR(IF(OR(P22="Check dates",P22="Missing key fields",P22="Duplicate record ID",P22="Missing issue detail"),"Review record",IF(P22="Deactivation due","Deactivate access",IF(AND(P22="Reset pending",TODAY()-L22&gt;=Assumptions!$B$6),"Review reset",IF(AND(P22="Issue open",TODAY()-I22&gt;=Assumptions!$B$5),"Review open issue",IF(AND(P22="Invitation pending",TODAY()-F22&gt;=Assumptions!$B$4),"Follow up on activation",IF(AND(P22="Not invited",E22="Current"),"Send invitation",IF(AND(P22="Active",OR(H22="",TODAY()-H22&gt;=Assumptions!$B$7)),"Confirm access",""))))))),"Review record"))</f>
        <v/>
      </c>
      <c r="R22" s="20">
        <f>IF(COUNTA(A22:O22)=0,"",IF(OR(F22="",G22="",G22&lt;F22),"",IFERROR(G22-F22,"")))</f>
        <v/>
      </c>
    </row>
    <row r="23">
      <c r="A23" s="16" t="n"/>
      <c r="B23" s="16" t="n"/>
      <c r="C23" s="16" t="n"/>
      <c r="D23" s="16" t="n"/>
      <c r="E23" s="16" t="n"/>
      <c r="F23" s="17" t="n"/>
      <c r="G23" s="17" t="n"/>
      <c r="H23" s="17" t="n"/>
      <c r="I23" s="17" t="n"/>
      <c r="J23" s="18" t="n"/>
      <c r="K23" s="17" t="n"/>
      <c r="L23" s="17" t="n"/>
      <c r="M23" s="17" t="n"/>
      <c r="N23" s="17" t="n"/>
      <c r="O23" s="16" t="n"/>
      <c r="P23" s="12">
        <f>IF(COUNTA(A23:O23)=0,"",IFERROR(IF(OR(A23="",B23="",C23="",D23="",E23="",O23=""),"Missing key fields",IF(COUNTIF($A$6:$A$105,A23)&gt;1,"Duplicate record ID",IF(AND(I23&lt;&gt;"",J23=""),"Missing issue detail",IF(OR(AND(F23="",G23&lt;&gt;""),AND(F23&lt;&gt;"",G23&lt;&gt;"",G23&lt;F23),AND(G23="",H23&lt;&gt;""),AND(G23&lt;&gt;"",H23&lt;&gt;"",H23&lt;G23),AND(I23="",K23&lt;&gt;""),AND(I23&lt;&gt;"",K23&lt;&gt;"",K23&lt;I23),AND(L23="",M23&lt;&gt;""),AND(L23&lt;&gt;"",M23&lt;&gt;"",M23&lt;L23),AND(G23="",N23&lt;&gt;""),AND(G23&lt;&gt;"",N23&lt;&gt;"",N23&lt;G23)),"Check dates",IF(N23&lt;&gt;"","Deactivated",IF(AND(E23="Former",OR(F23&lt;&gt;"",G23&lt;&gt;"",H23&lt;&gt;"",I23&lt;&gt;"",J23&lt;&gt;"",K23&lt;&gt;"",L23&lt;&gt;"",M23&lt;&gt;"")),"Deactivation due",IF(AND(L23&lt;&gt;"",M23=""),"Reset pending",IF(AND(I23&lt;&gt;"",K23=""),"Issue open",IF(G23&lt;&gt;"","Active",IF(F23&lt;&gt;"","Invitation pending","Not invited")))))))))),"Check dates"))</f>
        <v/>
      </c>
      <c r="Q23" s="21">
        <f>IF(COUNTA(A23:O23)=0,"",IFERROR(IF(OR(P23="Check dates",P23="Missing key fields",P23="Duplicate record ID",P23="Missing issue detail"),"Review record",IF(P23="Deactivation due","Deactivate access",IF(AND(P23="Reset pending",TODAY()-L23&gt;=Assumptions!$B$6),"Review reset",IF(AND(P23="Issue open",TODAY()-I23&gt;=Assumptions!$B$5),"Review open issue",IF(AND(P23="Invitation pending",TODAY()-F23&gt;=Assumptions!$B$4),"Follow up on activation",IF(AND(P23="Not invited",E23="Current"),"Send invitation",IF(AND(P23="Active",OR(H23="",TODAY()-H23&gt;=Assumptions!$B$7)),"Confirm access",""))))))),"Review record"))</f>
        <v/>
      </c>
      <c r="R23" s="22">
        <f>IF(COUNTA(A23:O23)=0,"",IF(OR(F23="",G23="",G23&lt;F23),"",IFERROR(G23-F23,"")))</f>
        <v/>
      </c>
    </row>
    <row r="24">
      <c r="A24" s="16" t="n"/>
      <c r="B24" s="16" t="n"/>
      <c r="C24" s="16" t="n"/>
      <c r="D24" s="16" t="n"/>
      <c r="E24" s="16" t="n"/>
      <c r="F24" s="17" t="n"/>
      <c r="G24" s="17" t="n"/>
      <c r="H24" s="17" t="n"/>
      <c r="I24" s="17" t="n"/>
      <c r="J24" s="18" t="n"/>
      <c r="K24" s="17" t="n"/>
      <c r="L24" s="17" t="n"/>
      <c r="M24" s="17" t="n"/>
      <c r="N24" s="17" t="n"/>
      <c r="O24" s="16" t="n"/>
      <c r="P24" s="10">
        <f>IF(COUNTA(A24:O24)=0,"",IFERROR(IF(OR(A24="",B24="",C24="",D24="",E24="",O24=""),"Missing key fields",IF(COUNTIF($A$6:$A$105,A24)&gt;1,"Duplicate record ID",IF(AND(I24&lt;&gt;"",J24=""),"Missing issue detail",IF(OR(AND(F24="",G24&lt;&gt;""),AND(F24&lt;&gt;"",G24&lt;&gt;"",G24&lt;F24),AND(G24="",H24&lt;&gt;""),AND(G24&lt;&gt;"",H24&lt;&gt;"",H24&lt;G24),AND(I24="",K24&lt;&gt;""),AND(I24&lt;&gt;"",K24&lt;&gt;"",K24&lt;I24),AND(L24="",M24&lt;&gt;""),AND(L24&lt;&gt;"",M24&lt;&gt;"",M24&lt;L24),AND(G24="",N24&lt;&gt;""),AND(G24&lt;&gt;"",N24&lt;&gt;"",N24&lt;G24)),"Check dates",IF(N24&lt;&gt;"","Deactivated",IF(AND(E24="Former",OR(F24&lt;&gt;"",G24&lt;&gt;"",H24&lt;&gt;"",I24&lt;&gt;"",J24&lt;&gt;"",K24&lt;&gt;"",L24&lt;&gt;"",M24&lt;&gt;"")),"Deactivation due",IF(AND(L24&lt;&gt;"",M24=""),"Reset pending",IF(AND(I24&lt;&gt;"",K24=""),"Issue open",IF(G24&lt;&gt;"","Active",IF(F24&lt;&gt;"","Invitation pending","Not invited")))))))))),"Check dates"))</f>
        <v/>
      </c>
      <c r="Q24" s="19">
        <f>IF(COUNTA(A24:O24)=0,"",IFERROR(IF(OR(P24="Check dates",P24="Missing key fields",P24="Duplicate record ID",P24="Missing issue detail"),"Review record",IF(P24="Deactivation due","Deactivate access",IF(AND(P24="Reset pending",TODAY()-L24&gt;=Assumptions!$B$6),"Review reset",IF(AND(P24="Issue open",TODAY()-I24&gt;=Assumptions!$B$5),"Review open issue",IF(AND(P24="Invitation pending",TODAY()-F24&gt;=Assumptions!$B$4),"Follow up on activation",IF(AND(P24="Not invited",E24="Current"),"Send invitation",IF(AND(P24="Active",OR(H24="",TODAY()-H24&gt;=Assumptions!$B$7)),"Confirm access",""))))))),"Review record"))</f>
        <v/>
      </c>
      <c r="R24" s="20">
        <f>IF(COUNTA(A24:O24)=0,"",IF(OR(F24="",G24="",G24&lt;F24),"",IFERROR(G24-F24,"")))</f>
        <v/>
      </c>
    </row>
    <row r="25">
      <c r="A25" s="16" t="n"/>
      <c r="B25" s="16" t="n"/>
      <c r="C25" s="16" t="n"/>
      <c r="D25" s="16" t="n"/>
      <c r="E25" s="16" t="n"/>
      <c r="F25" s="17" t="n"/>
      <c r="G25" s="17" t="n"/>
      <c r="H25" s="17" t="n"/>
      <c r="I25" s="17" t="n"/>
      <c r="J25" s="18" t="n"/>
      <c r="K25" s="17" t="n"/>
      <c r="L25" s="17" t="n"/>
      <c r="M25" s="17" t="n"/>
      <c r="N25" s="17" t="n"/>
      <c r="O25" s="16" t="n"/>
      <c r="P25" s="12">
        <f>IF(COUNTA(A25:O25)=0,"",IFERROR(IF(OR(A25="",B25="",C25="",D25="",E25="",O25=""),"Missing key fields",IF(COUNTIF($A$6:$A$105,A25)&gt;1,"Duplicate record ID",IF(AND(I25&lt;&gt;"",J25=""),"Missing issue detail",IF(OR(AND(F25="",G25&lt;&gt;""),AND(F25&lt;&gt;"",G25&lt;&gt;"",G25&lt;F25),AND(G25="",H25&lt;&gt;""),AND(G25&lt;&gt;"",H25&lt;&gt;"",H25&lt;G25),AND(I25="",K25&lt;&gt;""),AND(I25&lt;&gt;"",K25&lt;&gt;"",K25&lt;I25),AND(L25="",M25&lt;&gt;""),AND(L25&lt;&gt;"",M25&lt;&gt;"",M25&lt;L25),AND(G25="",N25&lt;&gt;""),AND(G25&lt;&gt;"",N25&lt;&gt;"",N25&lt;G25)),"Check dates",IF(N25&lt;&gt;"","Deactivated",IF(AND(E25="Former",OR(F25&lt;&gt;"",G25&lt;&gt;"",H25&lt;&gt;"",I25&lt;&gt;"",J25&lt;&gt;"",K25&lt;&gt;"",L25&lt;&gt;"",M25&lt;&gt;"")),"Deactivation due",IF(AND(L25&lt;&gt;"",M25=""),"Reset pending",IF(AND(I25&lt;&gt;"",K25=""),"Issue open",IF(G25&lt;&gt;"","Active",IF(F25&lt;&gt;"","Invitation pending","Not invited")))))))))),"Check dates"))</f>
        <v/>
      </c>
      <c r="Q25" s="21">
        <f>IF(COUNTA(A25:O25)=0,"",IFERROR(IF(OR(P25="Check dates",P25="Missing key fields",P25="Duplicate record ID",P25="Missing issue detail"),"Review record",IF(P25="Deactivation due","Deactivate access",IF(AND(P25="Reset pending",TODAY()-L25&gt;=Assumptions!$B$6),"Review reset",IF(AND(P25="Issue open",TODAY()-I25&gt;=Assumptions!$B$5),"Review open issue",IF(AND(P25="Invitation pending",TODAY()-F25&gt;=Assumptions!$B$4),"Follow up on activation",IF(AND(P25="Not invited",E25="Current"),"Send invitation",IF(AND(P25="Active",OR(H25="",TODAY()-H25&gt;=Assumptions!$B$7)),"Confirm access",""))))))),"Review record"))</f>
        <v/>
      </c>
      <c r="R25" s="22">
        <f>IF(COUNTA(A25:O25)=0,"",IF(OR(F25="",G25="",G25&lt;F25),"",IFERROR(G25-F25,"")))</f>
        <v/>
      </c>
    </row>
    <row r="26">
      <c r="A26" s="16" t="n"/>
      <c r="B26" s="16" t="n"/>
      <c r="C26" s="16" t="n"/>
      <c r="D26" s="16" t="n"/>
      <c r="E26" s="16" t="n"/>
      <c r="F26" s="17" t="n"/>
      <c r="G26" s="17" t="n"/>
      <c r="H26" s="17" t="n"/>
      <c r="I26" s="17" t="n"/>
      <c r="J26" s="18" t="n"/>
      <c r="K26" s="17" t="n"/>
      <c r="L26" s="17" t="n"/>
      <c r="M26" s="17" t="n"/>
      <c r="N26" s="17" t="n"/>
      <c r="O26" s="16" t="n"/>
      <c r="P26" s="10">
        <f>IF(COUNTA(A26:O26)=0,"",IFERROR(IF(OR(A26="",B26="",C26="",D26="",E26="",O26=""),"Missing key fields",IF(COUNTIF($A$6:$A$105,A26)&gt;1,"Duplicate record ID",IF(AND(I26&lt;&gt;"",J26=""),"Missing issue detail",IF(OR(AND(F26="",G26&lt;&gt;""),AND(F26&lt;&gt;"",G26&lt;&gt;"",G26&lt;F26),AND(G26="",H26&lt;&gt;""),AND(G26&lt;&gt;"",H26&lt;&gt;"",H26&lt;G26),AND(I26="",K26&lt;&gt;""),AND(I26&lt;&gt;"",K26&lt;&gt;"",K26&lt;I26),AND(L26="",M26&lt;&gt;""),AND(L26&lt;&gt;"",M26&lt;&gt;"",M26&lt;L26),AND(G26="",N26&lt;&gt;""),AND(G26&lt;&gt;"",N26&lt;&gt;"",N26&lt;G26)),"Check dates",IF(N26&lt;&gt;"","Deactivated",IF(AND(E26="Former",OR(F26&lt;&gt;"",G26&lt;&gt;"",H26&lt;&gt;"",I26&lt;&gt;"",J26&lt;&gt;"",K26&lt;&gt;"",L26&lt;&gt;"",M26&lt;&gt;"")),"Deactivation due",IF(AND(L26&lt;&gt;"",M26=""),"Reset pending",IF(AND(I26&lt;&gt;"",K26=""),"Issue open",IF(G26&lt;&gt;"","Active",IF(F26&lt;&gt;"","Invitation pending","Not invited")))))))))),"Check dates"))</f>
        <v/>
      </c>
      <c r="Q26" s="19">
        <f>IF(COUNTA(A26:O26)=0,"",IFERROR(IF(OR(P26="Check dates",P26="Missing key fields",P26="Duplicate record ID",P26="Missing issue detail"),"Review record",IF(P26="Deactivation due","Deactivate access",IF(AND(P26="Reset pending",TODAY()-L26&gt;=Assumptions!$B$6),"Review reset",IF(AND(P26="Issue open",TODAY()-I26&gt;=Assumptions!$B$5),"Review open issue",IF(AND(P26="Invitation pending",TODAY()-F26&gt;=Assumptions!$B$4),"Follow up on activation",IF(AND(P26="Not invited",E26="Current"),"Send invitation",IF(AND(P26="Active",OR(H26="",TODAY()-H26&gt;=Assumptions!$B$7)),"Confirm access",""))))))),"Review record"))</f>
        <v/>
      </c>
      <c r="R26" s="20">
        <f>IF(COUNTA(A26:O26)=0,"",IF(OR(F26="",G26="",G26&lt;F26),"",IFERROR(G26-F26,"")))</f>
        <v/>
      </c>
    </row>
    <row r="27">
      <c r="A27" s="16" t="n"/>
      <c r="B27" s="16" t="n"/>
      <c r="C27" s="16" t="n"/>
      <c r="D27" s="16" t="n"/>
      <c r="E27" s="16" t="n"/>
      <c r="F27" s="17" t="n"/>
      <c r="G27" s="17" t="n"/>
      <c r="H27" s="17" t="n"/>
      <c r="I27" s="17" t="n"/>
      <c r="J27" s="18" t="n"/>
      <c r="K27" s="17" t="n"/>
      <c r="L27" s="17" t="n"/>
      <c r="M27" s="17" t="n"/>
      <c r="N27" s="17" t="n"/>
      <c r="O27" s="16" t="n"/>
      <c r="P27" s="12">
        <f>IF(COUNTA(A27:O27)=0,"",IFERROR(IF(OR(A27="",B27="",C27="",D27="",E27="",O27=""),"Missing key fields",IF(COUNTIF($A$6:$A$105,A27)&gt;1,"Duplicate record ID",IF(AND(I27&lt;&gt;"",J27=""),"Missing issue detail",IF(OR(AND(F27="",G27&lt;&gt;""),AND(F27&lt;&gt;"",G27&lt;&gt;"",G27&lt;F27),AND(G27="",H27&lt;&gt;""),AND(G27&lt;&gt;"",H27&lt;&gt;"",H27&lt;G27),AND(I27="",K27&lt;&gt;""),AND(I27&lt;&gt;"",K27&lt;&gt;"",K27&lt;I27),AND(L27="",M27&lt;&gt;""),AND(L27&lt;&gt;"",M27&lt;&gt;"",M27&lt;L27),AND(G27="",N27&lt;&gt;""),AND(G27&lt;&gt;"",N27&lt;&gt;"",N27&lt;G27)),"Check dates",IF(N27&lt;&gt;"","Deactivated",IF(AND(E27="Former",OR(F27&lt;&gt;"",G27&lt;&gt;"",H27&lt;&gt;"",I27&lt;&gt;"",J27&lt;&gt;"",K27&lt;&gt;"",L27&lt;&gt;"",M27&lt;&gt;"")),"Deactivation due",IF(AND(L27&lt;&gt;"",M27=""),"Reset pending",IF(AND(I27&lt;&gt;"",K27=""),"Issue open",IF(G27&lt;&gt;"","Active",IF(F27&lt;&gt;"","Invitation pending","Not invited")))))))))),"Check dates"))</f>
        <v/>
      </c>
      <c r="Q27" s="21">
        <f>IF(COUNTA(A27:O27)=0,"",IFERROR(IF(OR(P27="Check dates",P27="Missing key fields",P27="Duplicate record ID",P27="Missing issue detail"),"Review record",IF(P27="Deactivation due","Deactivate access",IF(AND(P27="Reset pending",TODAY()-L27&gt;=Assumptions!$B$6),"Review reset",IF(AND(P27="Issue open",TODAY()-I27&gt;=Assumptions!$B$5),"Review open issue",IF(AND(P27="Invitation pending",TODAY()-F27&gt;=Assumptions!$B$4),"Follow up on activation",IF(AND(P27="Not invited",E27="Current"),"Send invitation",IF(AND(P27="Active",OR(H27="",TODAY()-H27&gt;=Assumptions!$B$7)),"Confirm access",""))))))),"Review record"))</f>
        <v/>
      </c>
      <c r="R27" s="22">
        <f>IF(COUNTA(A27:O27)=0,"",IF(OR(F27="",G27="",G27&lt;F27),"",IFERROR(G27-F27,"")))</f>
        <v/>
      </c>
    </row>
    <row r="28">
      <c r="A28" s="16" t="n"/>
      <c r="B28" s="16" t="n"/>
      <c r="C28" s="16" t="n"/>
      <c r="D28" s="16" t="n"/>
      <c r="E28" s="16" t="n"/>
      <c r="F28" s="17" t="n"/>
      <c r="G28" s="17" t="n"/>
      <c r="H28" s="17" t="n"/>
      <c r="I28" s="17" t="n"/>
      <c r="J28" s="18" t="n"/>
      <c r="K28" s="17" t="n"/>
      <c r="L28" s="17" t="n"/>
      <c r="M28" s="17" t="n"/>
      <c r="N28" s="17" t="n"/>
      <c r="O28" s="16" t="n"/>
      <c r="P28" s="10">
        <f>IF(COUNTA(A28:O28)=0,"",IFERROR(IF(OR(A28="",B28="",C28="",D28="",E28="",O28=""),"Missing key fields",IF(COUNTIF($A$6:$A$105,A28)&gt;1,"Duplicate record ID",IF(AND(I28&lt;&gt;"",J28=""),"Missing issue detail",IF(OR(AND(F28="",G28&lt;&gt;""),AND(F28&lt;&gt;"",G28&lt;&gt;"",G28&lt;F28),AND(G28="",H28&lt;&gt;""),AND(G28&lt;&gt;"",H28&lt;&gt;"",H28&lt;G28),AND(I28="",K28&lt;&gt;""),AND(I28&lt;&gt;"",K28&lt;&gt;"",K28&lt;I28),AND(L28="",M28&lt;&gt;""),AND(L28&lt;&gt;"",M28&lt;&gt;"",M28&lt;L28),AND(G28="",N28&lt;&gt;""),AND(G28&lt;&gt;"",N28&lt;&gt;"",N28&lt;G28)),"Check dates",IF(N28&lt;&gt;"","Deactivated",IF(AND(E28="Former",OR(F28&lt;&gt;"",G28&lt;&gt;"",H28&lt;&gt;"",I28&lt;&gt;"",J28&lt;&gt;"",K28&lt;&gt;"",L28&lt;&gt;"",M28&lt;&gt;"")),"Deactivation due",IF(AND(L28&lt;&gt;"",M28=""),"Reset pending",IF(AND(I28&lt;&gt;"",K28=""),"Issue open",IF(G28&lt;&gt;"","Active",IF(F28&lt;&gt;"","Invitation pending","Not invited")))))))))),"Check dates"))</f>
        <v/>
      </c>
      <c r="Q28" s="19">
        <f>IF(COUNTA(A28:O28)=0,"",IFERROR(IF(OR(P28="Check dates",P28="Missing key fields",P28="Duplicate record ID",P28="Missing issue detail"),"Review record",IF(P28="Deactivation due","Deactivate access",IF(AND(P28="Reset pending",TODAY()-L28&gt;=Assumptions!$B$6),"Review reset",IF(AND(P28="Issue open",TODAY()-I28&gt;=Assumptions!$B$5),"Review open issue",IF(AND(P28="Invitation pending",TODAY()-F28&gt;=Assumptions!$B$4),"Follow up on activation",IF(AND(P28="Not invited",E28="Current"),"Send invitation",IF(AND(P28="Active",OR(H28="",TODAY()-H28&gt;=Assumptions!$B$7)),"Confirm access",""))))))),"Review record"))</f>
        <v/>
      </c>
      <c r="R28" s="20">
        <f>IF(COUNTA(A28:O28)=0,"",IF(OR(F28="",G28="",G28&lt;F28),"",IFERROR(G28-F28,"")))</f>
        <v/>
      </c>
    </row>
    <row r="29">
      <c r="A29" s="16" t="n"/>
      <c r="B29" s="16" t="n"/>
      <c r="C29" s="16" t="n"/>
      <c r="D29" s="16" t="n"/>
      <c r="E29" s="16" t="n"/>
      <c r="F29" s="17" t="n"/>
      <c r="G29" s="17" t="n"/>
      <c r="H29" s="17" t="n"/>
      <c r="I29" s="17" t="n"/>
      <c r="J29" s="18" t="n"/>
      <c r="K29" s="17" t="n"/>
      <c r="L29" s="17" t="n"/>
      <c r="M29" s="17" t="n"/>
      <c r="N29" s="17" t="n"/>
      <c r="O29" s="16" t="n"/>
      <c r="P29" s="12">
        <f>IF(COUNTA(A29:O29)=0,"",IFERROR(IF(OR(A29="",B29="",C29="",D29="",E29="",O29=""),"Missing key fields",IF(COUNTIF($A$6:$A$105,A29)&gt;1,"Duplicate record ID",IF(AND(I29&lt;&gt;"",J29=""),"Missing issue detail",IF(OR(AND(F29="",G29&lt;&gt;""),AND(F29&lt;&gt;"",G29&lt;&gt;"",G29&lt;F29),AND(G29="",H29&lt;&gt;""),AND(G29&lt;&gt;"",H29&lt;&gt;"",H29&lt;G29),AND(I29="",K29&lt;&gt;""),AND(I29&lt;&gt;"",K29&lt;&gt;"",K29&lt;I29),AND(L29="",M29&lt;&gt;""),AND(L29&lt;&gt;"",M29&lt;&gt;"",M29&lt;L29),AND(G29="",N29&lt;&gt;""),AND(G29&lt;&gt;"",N29&lt;&gt;"",N29&lt;G29)),"Check dates",IF(N29&lt;&gt;"","Deactivated",IF(AND(E29="Former",OR(F29&lt;&gt;"",G29&lt;&gt;"",H29&lt;&gt;"",I29&lt;&gt;"",J29&lt;&gt;"",K29&lt;&gt;"",L29&lt;&gt;"",M29&lt;&gt;"")),"Deactivation due",IF(AND(L29&lt;&gt;"",M29=""),"Reset pending",IF(AND(I29&lt;&gt;"",K29=""),"Issue open",IF(G29&lt;&gt;"","Active",IF(F29&lt;&gt;"","Invitation pending","Not invited")))))))))),"Check dates"))</f>
        <v/>
      </c>
      <c r="Q29" s="21">
        <f>IF(COUNTA(A29:O29)=0,"",IFERROR(IF(OR(P29="Check dates",P29="Missing key fields",P29="Duplicate record ID",P29="Missing issue detail"),"Review record",IF(P29="Deactivation due","Deactivate access",IF(AND(P29="Reset pending",TODAY()-L29&gt;=Assumptions!$B$6),"Review reset",IF(AND(P29="Issue open",TODAY()-I29&gt;=Assumptions!$B$5),"Review open issue",IF(AND(P29="Invitation pending",TODAY()-F29&gt;=Assumptions!$B$4),"Follow up on activation",IF(AND(P29="Not invited",E29="Current"),"Send invitation",IF(AND(P29="Active",OR(H29="",TODAY()-H29&gt;=Assumptions!$B$7)),"Confirm access",""))))))),"Review record"))</f>
        <v/>
      </c>
      <c r="R29" s="22">
        <f>IF(COUNTA(A29:O29)=0,"",IF(OR(F29="",G29="",G29&lt;F29),"",IFERROR(G29-F29,"")))</f>
        <v/>
      </c>
    </row>
    <row r="30">
      <c r="A30" s="16" t="n"/>
      <c r="B30" s="16" t="n"/>
      <c r="C30" s="16" t="n"/>
      <c r="D30" s="16" t="n"/>
      <c r="E30" s="16" t="n"/>
      <c r="F30" s="17" t="n"/>
      <c r="G30" s="17" t="n"/>
      <c r="H30" s="17" t="n"/>
      <c r="I30" s="17" t="n"/>
      <c r="J30" s="18" t="n"/>
      <c r="K30" s="17" t="n"/>
      <c r="L30" s="17" t="n"/>
      <c r="M30" s="17" t="n"/>
      <c r="N30" s="17" t="n"/>
      <c r="O30" s="16" t="n"/>
      <c r="P30" s="10">
        <f>IF(COUNTA(A30:O30)=0,"",IFERROR(IF(OR(A30="",B30="",C30="",D30="",E30="",O30=""),"Missing key fields",IF(COUNTIF($A$6:$A$105,A30)&gt;1,"Duplicate record ID",IF(AND(I30&lt;&gt;"",J30=""),"Missing issue detail",IF(OR(AND(F30="",G30&lt;&gt;""),AND(F30&lt;&gt;"",G30&lt;&gt;"",G30&lt;F30),AND(G30="",H30&lt;&gt;""),AND(G30&lt;&gt;"",H30&lt;&gt;"",H30&lt;G30),AND(I30="",K30&lt;&gt;""),AND(I30&lt;&gt;"",K30&lt;&gt;"",K30&lt;I30),AND(L30="",M30&lt;&gt;""),AND(L30&lt;&gt;"",M30&lt;&gt;"",M30&lt;L30),AND(G30="",N30&lt;&gt;""),AND(G30&lt;&gt;"",N30&lt;&gt;"",N30&lt;G30)),"Check dates",IF(N30&lt;&gt;"","Deactivated",IF(AND(E30="Former",OR(F30&lt;&gt;"",G30&lt;&gt;"",H30&lt;&gt;"",I30&lt;&gt;"",J30&lt;&gt;"",K30&lt;&gt;"",L30&lt;&gt;"",M30&lt;&gt;"")),"Deactivation due",IF(AND(L30&lt;&gt;"",M30=""),"Reset pending",IF(AND(I30&lt;&gt;"",K30=""),"Issue open",IF(G30&lt;&gt;"","Active",IF(F30&lt;&gt;"","Invitation pending","Not invited")))))))))),"Check dates"))</f>
        <v/>
      </c>
      <c r="Q30" s="19">
        <f>IF(COUNTA(A30:O30)=0,"",IFERROR(IF(OR(P30="Check dates",P30="Missing key fields",P30="Duplicate record ID",P30="Missing issue detail"),"Review record",IF(P30="Deactivation due","Deactivate access",IF(AND(P30="Reset pending",TODAY()-L30&gt;=Assumptions!$B$6),"Review reset",IF(AND(P30="Issue open",TODAY()-I30&gt;=Assumptions!$B$5),"Review open issue",IF(AND(P30="Invitation pending",TODAY()-F30&gt;=Assumptions!$B$4),"Follow up on activation",IF(AND(P30="Not invited",E30="Current"),"Send invitation",IF(AND(P30="Active",OR(H30="",TODAY()-H30&gt;=Assumptions!$B$7)),"Confirm access",""))))))),"Review record"))</f>
        <v/>
      </c>
      <c r="R30" s="20">
        <f>IF(COUNTA(A30:O30)=0,"",IF(OR(F30="",G30="",G30&lt;F30),"",IFERROR(G30-F30,"")))</f>
        <v/>
      </c>
    </row>
    <row r="31">
      <c r="A31" s="16" t="n"/>
      <c r="B31" s="16" t="n"/>
      <c r="C31" s="16" t="n"/>
      <c r="D31" s="16" t="n"/>
      <c r="E31" s="16" t="n"/>
      <c r="F31" s="17" t="n"/>
      <c r="G31" s="17" t="n"/>
      <c r="H31" s="17" t="n"/>
      <c r="I31" s="17" t="n"/>
      <c r="J31" s="18" t="n"/>
      <c r="K31" s="17" t="n"/>
      <c r="L31" s="17" t="n"/>
      <c r="M31" s="17" t="n"/>
      <c r="N31" s="17" t="n"/>
      <c r="O31" s="16" t="n"/>
      <c r="P31" s="12">
        <f>IF(COUNTA(A31:O31)=0,"",IFERROR(IF(OR(A31="",B31="",C31="",D31="",E31="",O31=""),"Missing key fields",IF(COUNTIF($A$6:$A$105,A31)&gt;1,"Duplicate record ID",IF(AND(I31&lt;&gt;"",J31=""),"Missing issue detail",IF(OR(AND(F31="",G31&lt;&gt;""),AND(F31&lt;&gt;"",G31&lt;&gt;"",G31&lt;F31),AND(G31="",H31&lt;&gt;""),AND(G31&lt;&gt;"",H31&lt;&gt;"",H31&lt;G31),AND(I31="",K31&lt;&gt;""),AND(I31&lt;&gt;"",K31&lt;&gt;"",K31&lt;I31),AND(L31="",M31&lt;&gt;""),AND(L31&lt;&gt;"",M31&lt;&gt;"",M31&lt;L31),AND(G31="",N31&lt;&gt;""),AND(G31&lt;&gt;"",N31&lt;&gt;"",N31&lt;G31)),"Check dates",IF(N31&lt;&gt;"","Deactivated",IF(AND(E31="Former",OR(F31&lt;&gt;"",G31&lt;&gt;"",H31&lt;&gt;"",I31&lt;&gt;"",J31&lt;&gt;"",K31&lt;&gt;"",L31&lt;&gt;"",M31&lt;&gt;"")),"Deactivation due",IF(AND(L31&lt;&gt;"",M31=""),"Reset pending",IF(AND(I31&lt;&gt;"",K31=""),"Issue open",IF(G31&lt;&gt;"","Active",IF(F31&lt;&gt;"","Invitation pending","Not invited")))))))))),"Check dates"))</f>
        <v/>
      </c>
      <c r="Q31" s="21">
        <f>IF(COUNTA(A31:O31)=0,"",IFERROR(IF(OR(P31="Check dates",P31="Missing key fields",P31="Duplicate record ID",P31="Missing issue detail"),"Review record",IF(P31="Deactivation due","Deactivate access",IF(AND(P31="Reset pending",TODAY()-L31&gt;=Assumptions!$B$6),"Review reset",IF(AND(P31="Issue open",TODAY()-I31&gt;=Assumptions!$B$5),"Review open issue",IF(AND(P31="Invitation pending",TODAY()-F31&gt;=Assumptions!$B$4),"Follow up on activation",IF(AND(P31="Not invited",E31="Current"),"Send invitation",IF(AND(P31="Active",OR(H31="",TODAY()-H31&gt;=Assumptions!$B$7)),"Confirm access",""))))))),"Review record"))</f>
        <v/>
      </c>
      <c r="R31" s="22">
        <f>IF(COUNTA(A31:O31)=0,"",IF(OR(F31="",G31="",G31&lt;F31),"",IFERROR(G31-F31,"")))</f>
        <v/>
      </c>
    </row>
    <row r="32">
      <c r="A32" s="16" t="n"/>
      <c r="B32" s="16" t="n"/>
      <c r="C32" s="16" t="n"/>
      <c r="D32" s="16" t="n"/>
      <c r="E32" s="16" t="n"/>
      <c r="F32" s="17" t="n"/>
      <c r="G32" s="17" t="n"/>
      <c r="H32" s="17" t="n"/>
      <c r="I32" s="17" t="n"/>
      <c r="J32" s="18" t="n"/>
      <c r="K32" s="17" t="n"/>
      <c r="L32" s="17" t="n"/>
      <c r="M32" s="17" t="n"/>
      <c r="N32" s="17" t="n"/>
      <c r="O32" s="16" t="n"/>
      <c r="P32" s="10">
        <f>IF(COUNTA(A32:O32)=0,"",IFERROR(IF(OR(A32="",B32="",C32="",D32="",E32="",O32=""),"Missing key fields",IF(COUNTIF($A$6:$A$105,A32)&gt;1,"Duplicate record ID",IF(AND(I32&lt;&gt;"",J32=""),"Missing issue detail",IF(OR(AND(F32="",G32&lt;&gt;""),AND(F32&lt;&gt;"",G32&lt;&gt;"",G32&lt;F32),AND(G32="",H32&lt;&gt;""),AND(G32&lt;&gt;"",H32&lt;&gt;"",H32&lt;G32),AND(I32="",K32&lt;&gt;""),AND(I32&lt;&gt;"",K32&lt;&gt;"",K32&lt;I32),AND(L32="",M32&lt;&gt;""),AND(L32&lt;&gt;"",M32&lt;&gt;"",M32&lt;L32),AND(G32="",N32&lt;&gt;""),AND(G32&lt;&gt;"",N32&lt;&gt;"",N32&lt;G32)),"Check dates",IF(N32&lt;&gt;"","Deactivated",IF(AND(E32="Former",OR(F32&lt;&gt;"",G32&lt;&gt;"",H32&lt;&gt;"",I32&lt;&gt;"",J32&lt;&gt;"",K32&lt;&gt;"",L32&lt;&gt;"",M32&lt;&gt;"")),"Deactivation due",IF(AND(L32&lt;&gt;"",M32=""),"Reset pending",IF(AND(I32&lt;&gt;"",K32=""),"Issue open",IF(G32&lt;&gt;"","Active",IF(F32&lt;&gt;"","Invitation pending","Not invited")))))))))),"Check dates"))</f>
        <v/>
      </c>
      <c r="Q32" s="19">
        <f>IF(COUNTA(A32:O32)=0,"",IFERROR(IF(OR(P32="Check dates",P32="Missing key fields",P32="Duplicate record ID",P32="Missing issue detail"),"Review record",IF(P32="Deactivation due","Deactivate access",IF(AND(P32="Reset pending",TODAY()-L32&gt;=Assumptions!$B$6),"Review reset",IF(AND(P32="Issue open",TODAY()-I32&gt;=Assumptions!$B$5),"Review open issue",IF(AND(P32="Invitation pending",TODAY()-F32&gt;=Assumptions!$B$4),"Follow up on activation",IF(AND(P32="Not invited",E32="Current"),"Send invitation",IF(AND(P32="Active",OR(H32="",TODAY()-H32&gt;=Assumptions!$B$7)),"Confirm access",""))))))),"Review record"))</f>
        <v/>
      </c>
      <c r="R32" s="20">
        <f>IF(COUNTA(A32:O32)=0,"",IF(OR(F32="",G32="",G32&lt;F32),"",IFERROR(G32-F32,"")))</f>
        <v/>
      </c>
    </row>
    <row r="33">
      <c r="A33" s="16" t="n"/>
      <c r="B33" s="16" t="n"/>
      <c r="C33" s="16" t="n"/>
      <c r="D33" s="16" t="n"/>
      <c r="E33" s="16" t="n"/>
      <c r="F33" s="17" t="n"/>
      <c r="G33" s="17" t="n"/>
      <c r="H33" s="17" t="n"/>
      <c r="I33" s="17" t="n"/>
      <c r="J33" s="18" t="n"/>
      <c r="K33" s="17" t="n"/>
      <c r="L33" s="17" t="n"/>
      <c r="M33" s="17" t="n"/>
      <c r="N33" s="17" t="n"/>
      <c r="O33" s="16" t="n"/>
      <c r="P33" s="12">
        <f>IF(COUNTA(A33:O33)=0,"",IFERROR(IF(OR(A33="",B33="",C33="",D33="",E33="",O33=""),"Missing key fields",IF(COUNTIF($A$6:$A$105,A33)&gt;1,"Duplicate record ID",IF(AND(I33&lt;&gt;"",J33=""),"Missing issue detail",IF(OR(AND(F33="",G33&lt;&gt;""),AND(F33&lt;&gt;"",G33&lt;&gt;"",G33&lt;F33),AND(G33="",H33&lt;&gt;""),AND(G33&lt;&gt;"",H33&lt;&gt;"",H33&lt;G33),AND(I33="",K33&lt;&gt;""),AND(I33&lt;&gt;"",K33&lt;&gt;"",K33&lt;I33),AND(L33="",M33&lt;&gt;""),AND(L33&lt;&gt;"",M33&lt;&gt;"",M33&lt;L33),AND(G33="",N33&lt;&gt;""),AND(G33&lt;&gt;"",N33&lt;&gt;"",N33&lt;G33)),"Check dates",IF(N33&lt;&gt;"","Deactivated",IF(AND(E33="Former",OR(F33&lt;&gt;"",G33&lt;&gt;"",H33&lt;&gt;"",I33&lt;&gt;"",J33&lt;&gt;"",K33&lt;&gt;"",L33&lt;&gt;"",M33&lt;&gt;"")),"Deactivation due",IF(AND(L33&lt;&gt;"",M33=""),"Reset pending",IF(AND(I33&lt;&gt;"",K33=""),"Issue open",IF(G33&lt;&gt;"","Active",IF(F33&lt;&gt;"","Invitation pending","Not invited")))))))))),"Check dates"))</f>
        <v/>
      </c>
      <c r="Q33" s="21">
        <f>IF(COUNTA(A33:O33)=0,"",IFERROR(IF(OR(P33="Check dates",P33="Missing key fields",P33="Duplicate record ID",P33="Missing issue detail"),"Review record",IF(P33="Deactivation due","Deactivate access",IF(AND(P33="Reset pending",TODAY()-L33&gt;=Assumptions!$B$6),"Review reset",IF(AND(P33="Issue open",TODAY()-I33&gt;=Assumptions!$B$5),"Review open issue",IF(AND(P33="Invitation pending",TODAY()-F33&gt;=Assumptions!$B$4),"Follow up on activation",IF(AND(P33="Not invited",E33="Current"),"Send invitation",IF(AND(P33="Active",OR(H33="",TODAY()-H33&gt;=Assumptions!$B$7)),"Confirm access",""))))))),"Review record"))</f>
        <v/>
      </c>
      <c r="R33" s="22">
        <f>IF(COUNTA(A33:O33)=0,"",IF(OR(F33="",G33="",G33&lt;F33),"",IFERROR(G33-F33,"")))</f>
        <v/>
      </c>
    </row>
    <row r="34">
      <c r="A34" s="16" t="n"/>
      <c r="B34" s="16" t="n"/>
      <c r="C34" s="16" t="n"/>
      <c r="D34" s="16" t="n"/>
      <c r="E34" s="16" t="n"/>
      <c r="F34" s="17" t="n"/>
      <c r="G34" s="17" t="n"/>
      <c r="H34" s="17" t="n"/>
      <c r="I34" s="17" t="n"/>
      <c r="J34" s="18" t="n"/>
      <c r="K34" s="17" t="n"/>
      <c r="L34" s="17" t="n"/>
      <c r="M34" s="17" t="n"/>
      <c r="N34" s="17" t="n"/>
      <c r="O34" s="16" t="n"/>
      <c r="P34" s="10">
        <f>IF(COUNTA(A34:O34)=0,"",IFERROR(IF(OR(A34="",B34="",C34="",D34="",E34="",O34=""),"Missing key fields",IF(COUNTIF($A$6:$A$105,A34)&gt;1,"Duplicate record ID",IF(AND(I34&lt;&gt;"",J34=""),"Missing issue detail",IF(OR(AND(F34="",G34&lt;&gt;""),AND(F34&lt;&gt;"",G34&lt;&gt;"",G34&lt;F34),AND(G34="",H34&lt;&gt;""),AND(G34&lt;&gt;"",H34&lt;&gt;"",H34&lt;G34),AND(I34="",K34&lt;&gt;""),AND(I34&lt;&gt;"",K34&lt;&gt;"",K34&lt;I34),AND(L34="",M34&lt;&gt;""),AND(L34&lt;&gt;"",M34&lt;&gt;"",M34&lt;L34),AND(G34="",N34&lt;&gt;""),AND(G34&lt;&gt;"",N34&lt;&gt;"",N34&lt;G34)),"Check dates",IF(N34&lt;&gt;"","Deactivated",IF(AND(E34="Former",OR(F34&lt;&gt;"",G34&lt;&gt;"",H34&lt;&gt;"",I34&lt;&gt;"",J34&lt;&gt;"",K34&lt;&gt;"",L34&lt;&gt;"",M34&lt;&gt;"")),"Deactivation due",IF(AND(L34&lt;&gt;"",M34=""),"Reset pending",IF(AND(I34&lt;&gt;"",K34=""),"Issue open",IF(G34&lt;&gt;"","Active",IF(F34&lt;&gt;"","Invitation pending","Not invited")))))))))),"Check dates"))</f>
        <v/>
      </c>
      <c r="Q34" s="19">
        <f>IF(COUNTA(A34:O34)=0,"",IFERROR(IF(OR(P34="Check dates",P34="Missing key fields",P34="Duplicate record ID",P34="Missing issue detail"),"Review record",IF(P34="Deactivation due","Deactivate access",IF(AND(P34="Reset pending",TODAY()-L34&gt;=Assumptions!$B$6),"Review reset",IF(AND(P34="Issue open",TODAY()-I34&gt;=Assumptions!$B$5),"Review open issue",IF(AND(P34="Invitation pending",TODAY()-F34&gt;=Assumptions!$B$4),"Follow up on activation",IF(AND(P34="Not invited",E34="Current"),"Send invitation",IF(AND(P34="Active",OR(H34="",TODAY()-H34&gt;=Assumptions!$B$7)),"Confirm access",""))))))),"Review record"))</f>
        <v/>
      </c>
      <c r="R34" s="20">
        <f>IF(COUNTA(A34:O34)=0,"",IF(OR(F34="",G34="",G34&lt;F34),"",IFERROR(G34-F34,"")))</f>
        <v/>
      </c>
    </row>
    <row r="35">
      <c r="A35" s="16" t="n"/>
      <c r="B35" s="16" t="n"/>
      <c r="C35" s="16" t="n"/>
      <c r="D35" s="16" t="n"/>
      <c r="E35" s="16" t="n"/>
      <c r="F35" s="17" t="n"/>
      <c r="G35" s="17" t="n"/>
      <c r="H35" s="17" t="n"/>
      <c r="I35" s="17" t="n"/>
      <c r="J35" s="18" t="n"/>
      <c r="K35" s="17" t="n"/>
      <c r="L35" s="17" t="n"/>
      <c r="M35" s="17" t="n"/>
      <c r="N35" s="17" t="n"/>
      <c r="O35" s="16" t="n"/>
      <c r="P35" s="12">
        <f>IF(COUNTA(A35:O35)=0,"",IFERROR(IF(OR(A35="",B35="",C35="",D35="",E35="",O35=""),"Missing key fields",IF(COUNTIF($A$6:$A$105,A35)&gt;1,"Duplicate record ID",IF(AND(I35&lt;&gt;"",J35=""),"Missing issue detail",IF(OR(AND(F35="",G35&lt;&gt;""),AND(F35&lt;&gt;"",G35&lt;&gt;"",G35&lt;F35),AND(G35="",H35&lt;&gt;""),AND(G35&lt;&gt;"",H35&lt;&gt;"",H35&lt;G35),AND(I35="",K35&lt;&gt;""),AND(I35&lt;&gt;"",K35&lt;&gt;"",K35&lt;I35),AND(L35="",M35&lt;&gt;""),AND(L35&lt;&gt;"",M35&lt;&gt;"",M35&lt;L35),AND(G35="",N35&lt;&gt;""),AND(G35&lt;&gt;"",N35&lt;&gt;"",N35&lt;G35)),"Check dates",IF(N35&lt;&gt;"","Deactivated",IF(AND(E35="Former",OR(F35&lt;&gt;"",G35&lt;&gt;"",H35&lt;&gt;"",I35&lt;&gt;"",J35&lt;&gt;"",K35&lt;&gt;"",L35&lt;&gt;"",M35&lt;&gt;"")),"Deactivation due",IF(AND(L35&lt;&gt;"",M35=""),"Reset pending",IF(AND(I35&lt;&gt;"",K35=""),"Issue open",IF(G35&lt;&gt;"","Active",IF(F35&lt;&gt;"","Invitation pending","Not invited")))))))))),"Check dates"))</f>
        <v/>
      </c>
      <c r="Q35" s="21">
        <f>IF(COUNTA(A35:O35)=0,"",IFERROR(IF(OR(P35="Check dates",P35="Missing key fields",P35="Duplicate record ID",P35="Missing issue detail"),"Review record",IF(P35="Deactivation due","Deactivate access",IF(AND(P35="Reset pending",TODAY()-L35&gt;=Assumptions!$B$6),"Review reset",IF(AND(P35="Issue open",TODAY()-I35&gt;=Assumptions!$B$5),"Review open issue",IF(AND(P35="Invitation pending",TODAY()-F35&gt;=Assumptions!$B$4),"Follow up on activation",IF(AND(P35="Not invited",E35="Current"),"Send invitation",IF(AND(P35="Active",OR(H35="",TODAY()-H35&gt;=Assumptions!$B$7)),"Confirm access",""))))))),"Review record"))</f>
        <v/>
      </c>
      <c r="R35" s="22">
        <f>IF(COUNTA(A35:O35)=0,"",IF(OR(F35="",G35="",G35&lt;F35),"",IFERROR(G35-F35,"")))</f>
        <v/>
      </c>
    </row>
    <row r="36">
      <c r="A36" s="16" t="n"/>
      <c r="B36" s="16" t="n"/>
      <c r="C36" s="16" t="n"/>
      <c r="D36" s="16" t="n"/>
      <c r="E36" s="16" t="n"/>
      <c r="F36" s="17" t="n"/>
      <c r="G36" s="17" t="n"/>
      <c r="H36" s="17" t="n"/>
      <c r="I36" s="17" t="n"/>
      <c r="J36" s="18" t="n"/>
      <c r="K36" s="17" t="n"/>
      <c r="L36" s="17" t="n"/>
      <c r="M36" s="17" t="n"/>
      <c r="N36" s="17" t="n"/>
      <c r="O36" s="16" t="n"/>
      <c r="P36" s="10">
        <f>IF(COUNTA(A36:O36)=0,"",IFERROR(IF(OR(A36="",B36="",C36="",D36="",E36="",O36=""),"Missing key fields",IF(COUNTIF($A$6:$A$105,A36)&gt;1,"Duplicate record ID",IF(AND(I36&lt;&gt;"",J36=""),"Missing issue detail",IF(OR(AND(F36="",G36&lt;&gt;""),AND(F36&lt;&gt;"",G36&lt;&gt;"",G36&lt;F36),AND(G36="",H36&lt;&gt;""),AND(G36&lt;&gt;"",H36&lt;&gt;"",H36&lt;G36),AND(I36="",K36&lt;&gt;""),AND(I36&lt;&gt;"",K36&lt;&gt;"",K36&lt;I36),AND(L36="",M36&lt;&gt;""),AND(L36&lt;&gt;"",M36&lt;&gt;"",M36&lt;L36),AND(G36="",N36&lt;&gt;""),AND(G36&lt;&gt;"",N36&lt;&gt;"",N36&lt;G36)),"Check dates",IF(N36&lt;&gt;"","Deactivated",IF(AND(E36="Former",OR(F36&lt;&gt;"",G36&lt;&gt;"",H36&lt;&gt;"",I36&lt;&gt;"",J36&lt;&gt;"",K36&lt;&gt;"",L36&lt;&gt;"",M36&lt;&gt;"")),"Deactivation due",IF(AND(L36&lt;&gt;"",M36=""),"Reset pending",IF(AND(I36&lt;&gt;"",K36=""),"Issue open",IF(G36&lt;&gt;"","Active",IF(F36&lt;&gt;"","Invitation pending","Not invited")))))))))),"Check dates"))</f>
        <v/>
      </c>
      <c r="Q36" s="19">
        <f>IF(COUNTA(A36:O36)=0,"",IFERROR(IF(OR(P36="Check dates",P36="Missing key fields",P36="Duplicate record ID",P36="Missing issue detail"),"Review record",IF(P36="Deactivation due","Deactivate access",IF(AND(P36="Reset pending",TODAY()-L36&gt;=Assumptions!$B$6),"Review reset",IF(AND(P36="Issue open",TODAY()-I36&gt;=Assumptions!$B$5),"Review open issue",IF(AND(P36="Invitation pending",TODAY()-F36&gt;=Assumptions!$B$4),"Follow up on activation",IF(AND(P36="Not invited",E36="Current"),"Send invitation",IF(AND(P36="Active",OR(H36="",TODAY()-H36&gt;=Assumptions!$B$7)),"Confirm access",""))))))),"Review record"))</f>
        <v/>
      </c>
      <c r="R36" s="20">
        <f>IF(COUNTA(A36:O36)=0,"",IF(OR(F36="",G36="",G36&lt;F36),"",IFERROR(G36-F36,"")))</f>
        <v/>
      </c>
    </row>
    <row r="37">
      <c r="A37" s="16" t="n"/>
      <c r="B37" s="16" t="n"/>
      <c r="C37" s="16" t="n"/>
      <c r="D37" s="16" t="n"/>
      <c r="E37" s="16" t="n"/>
      <c r="F37" s="17" t="n"/>
      <c r="G37" s="17" t="n"/>
      <c r="H37" s="17" t="n"/>
      <c r="I37" s="17" t="n"/>
      <c r="J37" s="18" t="n"/>
      <c r="K37" s="17" t="n"/>
      <c r="L37" s="17" t="n"/>
      <c r="M37" s="17" t="n"/>
      <c r="N37" s="17" t="n"/>
      <c r="O37" s="16" t="n"/>
      <c r="P37" s="12">
        <f>IF(COUNTA(A37:O37)=0,"",IFERROR(IF(OR(A37="",B37="",C37="",D37="",E37="",O37=""),"Missing key fields",IF(COUNTIF($A$6:$A$105,A37)&gt;1,"Duplicate record ID",IF(AND(I37&lt;&gt;"",J37=""),"Missing issue detail",IF(OR(AND(F37="",G37&lt;&gt;""),AND(F37&lt;&gt;"",G37&lt;&gt;"",G37&lt;F37),AND(G37="",H37&lt;&gt;""),AND(G37&lt;&gt;"",H37&lt;&gt;"",H37&lt;G37),AND(I37="",K37&lt;&gt;""),AND(I37&lt;&gt;"",K37&lt;&gt;"",K37&lt;I37),AND(L37="",M37&lt;&gt;""),AND(L37&lt;&gt;"",M37&lt;&gt;"",M37&lt;L37),AND(G37="",N37&lt;&gt;""),AND(G37&lt;&gt;"",N37&lt;&gt;"",N37&lt;G37)),"Check dates",IF(N37&lt;&gt;"","Deactivated",IF(AND(E37="Former",OR(F37&lt;&gt;"",G37&lt;&gt;"",H37&lt;&gt;"",I37&lt;&gt;"",J37&lt;&gt;"",K37&lt;&gt;"",L37&lt;&gt;"",M37&lt;&gt;"")),"Deactivation due",IF(AND(L37&lt;&gt;"",M37=""),"Reset pending",IF(AND(I37&lt;&gt;"",K37=""),"Issue open",IF(G37&lt;&gt;"","Active",IF(F37&lt;&gt;"","Invitation pending","Not invited")))))))))),"Check dates"))</f>
        <v/>
      </c>
      <c r="Q37" s="21">
        <f>IF(COUNTA(A37:O37)=0,"",IFERROR(IF(OR(P37="Check dates",P37="Missing key fields",P37="Duplicate record ID",P37="Missing issue detail"),"Review record",IF(P37="Deactivation due","Deactivate access",IF(AND(P37="Reset pending",TODAY()-L37&gt;=Assumptions!$B$6),"Review reset",IF(AND(P37="Issue open",TODAY()-I37&gt;=Assumptions!$B$5),"Review open issue",IF(AND(P37="Invitation pending",TODAY()-F37&gt;=Assumptions!$B$4),"Follow up on activation",IF(AND(P37="Not invited",E37="Current"),"Send invitation",IF(AND(P37="Active",OR(H37="",TODAY()-H37&gt;=Assumptions!$B$7)),"Confirm access",""))))))),"Review record"))</f>
        <v/>
      </c>
      <c r="R37" s="22">
        <f>IF(COUNTA(A37:O37)=0,"",IF(OR(F37="",G37="",G37&lt;F37),"",IFERROR(G37-F37,"")))</f>
        <v/>
      </c>
    </row>
    <row r="38">
      <c r="A38" s="16" t="n"/>
      <c r="B38" s="16" t="n"/>
      <c r="C38" s="16" t="n"/>
      <c r="D38" s="16" t="n"/>
      <c r="E38" s="16" t="n"/>
      <c r="F38" s="17" t="n"/>
      <c r="G38" s="17" t="n"/>
      <c r="H38" s="17" t="n"/>
      <c r="I38" s="17" t="n"/>
      <c r="J38" s="18" t="n"/>
      <c r="K38" s="17" t="n"/>
      <c r="L38" s="17" t="n"/>
      <c r="M38" s="17" t="n"/>
      <c r="N38" s="17" t="n"/>
      <c r="O38" s="16" t="n"/>
      <c r="P38" s="10">
        <f>IF(COUNTA(A38:O38)=0,"",IFERROR(IF(OR(A38="",B38="",C38="",D38="",E38="",O38=""),"Missing key fields",IF(COUNTIF($A$6:$A$105,A38)&gt;1,"Duplicate record ID",IF(AND(I38&lt;&gt;"",J38=""),"Missing issue detail",IF(OR(AND(F38="",G38&lt;&gt;""),AND(F38&lt;&gt;"",G38&lt;&gt;"",G38&lt;F38),AND(G38="",H38&lt;&gt;""),AND(G38&lt;&gt;"",H38&lt;&gt;"",H38&lt;G38),AND(I38="",K38&lt;&gt;""),AND(I38&lt;&gt;"",K38&lt;&gt;"",K38&lt;I38),AND(L38="",M38&lt;&gt;""),AND(L38&lt;&gt;"",M38&lt;&gt;"",M38&lt;L38),AND(G38="",N38&lt;&gt;""),AND(G38&lt;&gt;"",N38&lt;&gt;"",N38&lt;G38)),"Check dates",IF(N38&lt;&gt;"","Deactivated",IF(AND(E38="Former",OR(F38&lt;&gt;"",G38&lt;&gt;"",H38&lt;&gt;"",I38&lt;&gt;"",J38&lt;&gt;"",K38&lt;&gt;"",L38&lt;&gt;"",M38&lt;&gt;"")),"Deactivation due",IF(AND(L38&lt;&gt;"",M38=""),"Reset pending",IF(AND(I38&lt;&gt;"",K38=""),"Issue open",IF(G38&lt;&gt;"","Active",IF(F38&lt;&gt;"","Invitation pending","Not invited")))))))))),"Check dates"))</f>
        <v/>
      </c>
      <c r="Q38" s="19">
        <f>IF(COUNTA(A38:O38)=0,"",IFERROR(IF(OR(P38="Check dates",P38="Missing key fields",P38="Duplicate record ID",P38="Missing issue detail"),"Review record",IF(P38="Deactivation due","Deactivate access",IF(AND(P38="Reset pending",TODAY()-L38&gt;=Assumptions!$B$6),"Review reset",IF(AND(P38="Issue open",TODAY()-I38&gt;=Assumptions!$B$5),"Review open issue",IF(AND(P38="Invitation pending",TODAY()-F38&gt;=Assumptions!$B$4),"Follow up on activation",IF(AND(P38="Not invited",E38="Current"),"Send invitation",IF(AND(P38="Active",OR(H38="",TODAY()-H38&gt;=Assumptions!$B$7)),"Confirm access",""))))))),"Review record"))</f>
        <v/>
      </c>
      <c r="R38" s="20">
        <f>IF(COUNTA(A38:O38)=0,"",IF(OR(F38="",G38="",G38&lt;F38),"",IFERROR(G38-F38,"")))</f>
        <v/>
      </c>
    </row>
    <row r="39">
      <c r="A39" s="16" t="n"/>
      <c r="B39" s="16" t="n"/>
      <c r="C39" s="16" t="n"/>
      <c r="D39" s="16" t="n"/>
      <c r="E39" s="16" t="n"/>
      <c r="F39" s="17" t="n"/>
      <c r="G39" s="17" t="n"/>
      <c r="H39" s="17" t="n"/>
      <c r="I39" s="17" t="n"/>
      <c r="J39" s="18" t="n"/>
      <c r="K39" s="17" t="n"/>
      <c r="L39" s="17" t="n"/>
      <c r="M39" s="17" t="n"/>
      <c r="N39" s="17" t="n"/>
      <c r="O39" s="16" t="n"/>
      <c r="P39" s="12">
        <f>IF(COUNTA(A39:O39)=0,"",IFERROR(IF(OR(A39="",B39="",C39="",D39="",E39="",O39=""),"Missing key fields",IF(COUNTIF($A$6:$A$105,A39)&gt;1,"Duplicate record ID",IF(AND(I39&lt;&gt;"",J39=""),"Missing issue detail",IF(OR(AND(F39="",G39&lt;&gt;""),AND(F39&lt;&gt;"",G39&lt;&gt;"",G39&lt;F39),AND(G39="",H39&lt;&gt;""),AND(G39&lt;&gt;"",H39&lt;&gt;"",H39&lt;G39),AND(I39="",K39&lt;&gt;""),AND(I39&lt;&gt;"",K39&lt;&gt;"",K39&lt;I39),AND(L39="",M39&lt;&gt;""),AND(L39&lt;&gt;"",M39&lt;&gt;"",M39&lt;L39),AND(G39="",N39&lt;&gt;""),AND(G39&lt;&gt;"",N39&lt;&gt;"",N39&lt;G39)),"Check dates",IF(N39&lt;&gt;"","Deactivated",IF(AND(E39="Former",OR(F39&lt;&gt;"",G39&lt;&gt;"",H39&lt;&gt;"",I39&lt;&gt;"",J39&lt;&gt;"",K39&lt;&gt;"",L39&lt;&gt;"",M39&lt;&gt;"")),"Deactivation due",IF(AND(L39&lt;&gt;"",M39=""),"Reset pending",IF(AND(I39&lt;&gt;"",K39=""),"Issue open",IF(G39&lt;&gt;"","Active",IF(F39&lt;&gt;"","Invitation pending","Not invited")))))))))),"Check dates"))</f>
        <v/>
      </c>
      <c r="Q39" s="21">
        <f>IF(COUNTA(A39:O39)=0,"",IFERROR(IF(OR(P39="Check dates",P39="Missing key fields",P39="Duplicate record ID",P39="Missing issue detail"),"Review record",IF(P39="Deactivation due","Deactivate access",IF(AND(P39="Reset pending",TODAY()-L39&gt;=Assumptions!$B$6),"Review reset",IF(AND(P39="Issue open",TODAY()-I39&gt;=Assumptions!$B$5),"Review open issue",IF(AND(P39="Invitation pending",TODAY()-F39&gt;=Assumptions!$B$4),"Follow up on activation",IF(AND(P39="Not invited",E39="Current"),"Send invitation",IF(AND(P39="Active",OR(H39="",TODAY()-H39&gt;=Assumptions!$B$7)),"Confirm access",""))))))),"Review record"))</f>
        <v/>
      </c>
      <c r="R39" s="22">
        <f>IF(COUNTA(A39:O39)=0,"",IF(OR(F39="",G39="",G39&lt;F39),"",IFERROR(G39-F39,"")))</f>
        <v/>
      </c>
    </row>
    <row r="40">
      <c r="A40" s="16" t="n"/>
      <c r="B40" s="16" t="n"/>
      <c r="C40" s="16" t="n"/>
      <c r="D40" s="16" t="n"/>
      <c r="E40" s="16" t="n"/>
      <c r="F40" s="17" t="n"/>
      <c r="G40" s="17" t="n"/>
      <c r="H40" s="17" t="n"/>
      <c r="I40" s="17" t="n"/>
      <c r="J40" s="18" t="n"/>
      <c r="K40" s="17" t="n"/>
      <c r="L40" s="17" t="n"/>
      <c r="M40" s="17" t="n"/>
      <c r="N40" s="17" t="n"/>
      <c r="O40" s="16" t="n"/>
      <c r="P40" s="10">
        <f>IF(COUNTA(A40:O40)=0,"",IFERROR(IF(OR(A40="",B40="",C40="",D40="",E40="",O40=""),"Missing key fields",IF(COUNTIF($A$6:$A$105,A40)&gt;1,"Duplicate record ID",IF(AND(I40&lt;&gt;"",J40=""),"Missing issue detail",IF(OR(AND(F40="",G40&lt;&gt;""),AND(F40&lt;&gt;"",G40&lt;&gt;"",G40&lt;F40),AND(G40="",H40&lt;&gt;""),AND(G40&lt;&gt;"",H40&lt;&gt;"",H40&lt;G40),AND(I40="",K40&lt;&gt;""),AND(I40&lt;&gt;"",K40&lt;&gt;"",K40&lt;I40),AND(L40="",M40&lt;&gt;""),AND(L40&lt;&gt;"",M40&lt;&gt;"",M40&lt;L40),AND(G40="",N40&lt;&gt;""),AND(G40&lt;&gt;"",N40&lt;&gt;"",N40&lt;G40)),"Check dates",IF(N40&lt;&gt;"","Deactivated",IF(AND(E40="Former",OR(F40&lt;&gt;"",G40&lt;&gt;"",H40&lt;&gt;"",I40&lt;&gt;"",J40&lt;&gt;"",K40&lt;&gt;"",L40&lt;&gt;"",M40&lt;&gt;"")),"Deactivation due",IF(AND(L40&lt;&gt;"",M40=""),"Reset pending",IF(AND(I40&lt;&gt;"",K40=""),"Issue open",IF(G40&lt;&gt;"","Active",IF(F40&lt;&gt;"","Invitation pending","Not invited")))))))))),"Check dates"))</f>
        <v/>
      </c>
      <c r="Q40" s="19">
        <f>IF(COUNTA(A40:O40)=0,"",IFERROR(IF(OR(P40="Check dates",P40="Missing key fields",P40="Duplicate record ID",P40="Missing issue detail"),"Review record",IF(P40="Deactivation due","Deactivate access",IF(AND(P40="Reset pending",TODAY()-L40&gt;=Assumptions!$B$6),"Review reset",IF(AND(P40="Issue open",TODAY()-I40&gt;=Assumptions!$B$5),"Review open issue",IF(AND(P40="Invitation pending",TODAY()-F40&gt;=Assumptions!$B$4),"Follow up on activation",IF(AND(P40="Not invited",E40="Current"),"Send invitation",IF(AND(P40="Active",OR(H40="",TODAY()-H40&gt;=Assumptions!$B$7)),"Confirm access",""))))))),"Review record"))</f>
        <v/>
      </c>
      <c r="R40" s="20">
        <f>IF(COUNTA(A40:O40)=0,"",IF(OR(F40="",G40="",G40&lt;F40),"",IFERROR(G40-F40,"")))</f>
        <v/>
      </c>
    </row>
    <row r="41">
      <c r="A41" s="16" t="n"/>
      <c r="B41" s="16" t="n"/>
      <c r="C41" s="16" t="n"/>
      <c r="D41" s="16" t="n"/>
      <c r="E41" s="16" t="n"/>
      <c r="F41" s="17" t="n"/>
      <c r="G41" s="17" t="n"/>
      <c r="H41" s="17" t="n"/>
      <c r="I41" s="17" t="n"/>
      <c r="J41" s="18" t="n"/>
      <c r="K41" s="17" t="n"/>
      <c r="L41" s="17" t="n"/>
      <c r="M41" s="17" t="n"/>
      <c r="N41" s="17" t="n"/>
      <c r="O41" s="16" t="n"/>
      <c r="P41" s="12">
        <f>IF(COUNTA(A41:O41)=0,"",IFERROR(IF(OR(A41="",B41="",C41="",D41="",E41="",O41=""),"Missing key fields",IF(COUNTIF($A$6:$A$105,A41)&gt;1,"Duplicate record ID",IF(AND(I41&lt;&gt;"",J41=""),"Missing issue detail",IF(OR(AND(F41="",G41&lt;&gt;""),AND(F41&lt;&gt;"",G41&lt;&gt;"",G41&lt;F41),AND(G41="",H41&lt;&gt;""),AND(G41&lt;&gt;"",H41&lt;&gt;"",H41&lt;G41),AND(I41="",K41&lt;&gt;""),AND(I41&lt;&gt;"",K41&lt;&gt;"",K41&lt;I41),AND(L41="",M41&lt;&gt;""),AND(L41&lt;&gt;"",M41&lt;&gt;"",M41&lt;L41),AND(G41="",N41&lt;&gt;""),AND(G41&lt;&gt;"",N41&lt;&gt;"",N41&lt;G41)),"Check dates",IF(N41&lt;&gt;"","Deactivated",IF(AND(E41="Former",OR(F41&lt;&gt;"",G41&lt;&gt;"",H41&lt;&gt;"",I41&lt;&gt;"",J41&lt;&gt;"",K41&lt;&gt;"",L41&lt;&gt;"",M41&lt;&gt;"")),"Deactivation due",IF(AND(L41&lt;&gt;"",M41=""),"Reset pending",IF(AND(I41&lt;&gt;"",K41=""),"Issue open",IF(G41&lt;&gt;"","Active",IF(F41&lt;&gt;"","Invitation pending","Not invited")))))))))),"Check dates"))</f>
        <v/>
      </c>
      <c r="Q41" s="21">
        <f>IF(COUNTA(A41:O41)=0,"",IFERROR(IF(OR(P41="Check dates",P41="Missing key fields",P41="Duplicate record ID",P41="Missing issue detail"),"Review record",IF(P41="Deactivation due","Deactivate access",IF(AND(P41="Reset pending",TODAY()-L41&gt;=Assumptions!$B$6),"Review reset",IF(AND(P41="Issue open",TODAY()-I41&gt;=Assumptions!$B$5),"Review open issue",IF(AND(P41="Invitation pending",TODAY()-F41&gt;=Assumptions!$B$4),"Follow up on activation",IF(AND(P41="Not invited",E41="Current"),"Send invitation",IF(AND(P41="Active",OR(H41="",TODAY()-H41&gt;=Assumptions!$B$7)),"Confirm access",""))))))),"Review record"))</f>
        <v/>
      </c>
      <c r="R41" s="22">
        <f>IF(COUNTA(A41:O41)=0,"",IF(OR(F41="",G41="",G41&lt;F41),"",IFERROR(G41-F41,"")))</f>
        <v/>
      </c>
    </row>
    <row r="42">
      <c r="A42" s="16" t="n"/>
      <c r="B42" s="16" t="n"/>
      <c r="C42" s="16" t="n"/>
      <c r="D42" s="16" t="n"/>
      <c r="E42" s="16" t="n"/>
      <c r="F42" s="17" t="n"/>
      <c r="G42" s="17" t="n"/>
      <c r="H42" s="17" t="n"/>
      <c r="I42" s="17" t="n"/>
      <c r="J42" s="18" t="n"/>
      <c r="K42" s="17" t="n"/>
      <c r="L42" s="17" t="n"/>
      <c r="M42" s="17" t="n"/>
      <c r="N42" s="17" t="n"/>
      <c r="O42" s="16" t="n"/>
      <c r="P42" s="10">
        <f>IF(COUNTA(A42:O42)=0,"",IFERROR(IF(OR(A42="",B42="",C42="",D42="",E42="",O42=""),"Missing key fields",IF(COUNTIF($A$6:$A$105,A42)&gt;1,"Duplicate record ID",IF(AND(I42&lt;&gt;"",J42=""),"Missing issue detail",IF(OR(AND(F42="",G42&lt;&gt;""),AND(F42&lt;&gt;"",G42&lt;&gt;"",G42&lt;F42),AND(G42="",H42&lt;&gt;""),AND(G42&lt;&gt;"",H42&lt;&gt;"",H42&lt;G42),AND(I42="",K42&lt;&gt;""),AND(I42&lt;&gt;"",K42&lt;&gt;"",K42&lt;I42),AND(L42="",M42&lt;&gt;""),AND(L42&lt;&gt;"",M42&lt;&gt;"",M42&lt;L42),AND(G42="",N42&lt;&gt;""),AND(G42&lt;&gt;"",N42&lt;&gt;"",N42&lt;G42)),"Check dates",IF(N42&lt;&gt;"","Deactivated",IF(AND(E42="Former",OR(F42&lt;&gt;"",G42&lt;&gt;"",H42&lt;&gt;"",I42&lt;&gt;"",J42&lt;&gt;"",K42&lt;&gt;"",L42&lt;&gt;"",M42&lt;&gt;"")),"Deactivation due",IF(AND(L42&lt;&gt;"",M42=""),"Reset pending",IF(AND(I42&lt;&gt;"",K42=""),"Issue open",IF(G42&lt;&gt;"","Active",IF(F42&lt;&gt;"","Invitation pending","Not invited")))))))))),"Check dates"))</f>
        <v/>
      </c>
      <c r="Q42" s="19">
        <f>IF(COUNTA(A42:O42)=0,"",IFERROR(IF(OR(P42="Check dates",P42="Missing key fields",P42="Duplicate record ID",P42="Missing issue detail"),"Review record",IF(P42="Deactivation due","Deactivate access",IF(AND(P42="Reset pending",TODAY()-L42&gt;=Assumptions!$B$6),"Review reset",IF(AND(P42="Issue open",TODAY()-I42&gt;=Assumptions!$B$5),"Review open issue",IF(AND(P42="Invitation pending",TODAY()-F42&gt;=Assumptions!$B$4),"Follow up on activation",IF(AND(P42="Not invited",E42="Current"),"Send invitation",IF(AND(P42="Active",OR(H42="",TODAY()-H42&gt;=Assumptions!$B$7)),"Confirm access",""))))))),"Review record"))</f>
        <v/>
      </c>
      <c r="R42" s="20">
        <f>IF(COUNTA(A42:O42)=0,"",IF(OR(F42="",G42="",G42&lt;F42),"",IFERROR(G42-F42,"")))</f>
        <v/>
      </c>
    </row>
    <row r="43">
      <c r="A43" s="16" t="n"/>
      <c r="B43" s="16" t="n"/>
      <c r="C43" s="16" t="n"/>
      <c r="D43" s="16" t="n"/>
      <c r="E43" s="16" t="n"/>
      <c r="F43" s="17" t="n"/>
      <c r="G43" s="17" t="n"/>
      <c r="H43" s="17" t="n"/>
      <c r="I43" s="17" t="n"/>
      <c r="J43" s="18" t="n"/>
      <c r="K43" s="17" t="n"/>
      <c r="L43" s="17" t="n"/>
      <c r="M43" s="17" t="n"/>
      <c r="N43" s="17" t="n"/>
      <c r="O43" s="16" t="n"/>
      <c r="P43" s="12">
        <f>IF(COUNTA(A43:O43)=0,"",IFERROR(IF(OR(A43="",B43="",C43="",D43="",E43="",O43=""),"Missing key fields",IF(COUNTIF($A$6:$A$105,A43)&gt;1,"Duplicate record ID",IF(AND(I43&lt;&gt;"",J43=""),"Missing issue detail",IF(OR(AND(F43="",G43&lt;&gt;""),AND(F43&lt;&gt;"",G43&lt;&gt;"",G43&lt;F43),AND(G43="",H43&lt;&gt;""),AND(G43&lt;&gt;"",H43&lt;&gt;"",H43&lt;G43),AND(I43="",K43&lt;&gt;""),AND(I43&lt;&gt;"",K43&lt;&gt;"",K43&lt;I43),AND(L43="",M43&lt;&gt;""),AND(L43&lt;&gt;"",M43&lt;&gt;"",M43&lt;L43),AND(G43="",N43&lt;&gt;""),AND(G43&lt;&gt;"",N43&lt;&gt;"",N43&lt;G43)),"Check dates",IF(N43&lt;&gt;"","Deactivated",IF(AND(E43="Former",OR(F43&lt;&gt;"",G43&lt;&gt;"",H43&lt;&gt;"",I43&lt;&gt;"",J43&lt;&gt;"",K43&lt;&gt;"",L43&lt;&gt;"",M43&lt;&gt;"")),"Deactivation due",IF(AND(L43&lt;&gt;"",M43=""),"Reset pending",IF(AND(I43&lt;&gt;"",K43=""),"Issue open",IF(G43&lt;&gt;"","Active",IF(F43&lt;&gt;"","Invitation pending","Not invited")))))))))),"Check dates"))</f>
        <v/>
      </c>
      <c r="Q43" s="21">
        <f>IF(COUNTA(A43:O43)=0,"",IFERROR(IF(OR(P43="Check dates",P43="Missing key fields",P43="Duplicate record ID",P43="Missing issue detail"),"Review record",IF(P43="Deactivation due","Deactivate access",IF(AND(P43="Reset pending",TODAY()-L43&gt;=Assumptions!$B$6),"Review reset",IF(AND(P43="Issue open",TODAY()-I43&gt;=Assumptions!$B$5),"Review open issue",IF(AND(P43="Invitation pending",TODAY()-F43&gt;=Assumptions!$B$4),"Follow up on activation",IF(AND(P43="Not invited",E43="Current"),"Send invitation",IF(AND(P43="Active",OR(H43="",TODAY()-H43&gt;=Assumptions!$B$7)),"Confirm access",""))))))),"Review record"))</f>
        <v/>
      </c>
      <c r="R43" s="22">
        <f>IF(COUNTA(A43:O43)=0,"",IF(OR(F43="",G43="",G43&lt;F43),"",IFERROR(G43-F43,"")))</f>
        <v/>
      </c>
    </row>
    <row r="44">
      <c r="A44" s="16" t="n"/>
      <c r="B44" s="16" t="n"/>
      <c r="C44" s="16" t="n"/>
      <c r="D44" s="16" t="n"/>
      <c r="E44" s="16" t="n"/>
      <c r="F44" s="17" t="n"/>
      <c r="G44" s="17" t="n"/>
      <c r="H44" s="17" t="n"/>
      <c r="I44" s="17" t="n"/>
      <c r="J44" s="18" t="n"/>
      <c r="K44" s="17" t="n"/>
      <c r="L44" s="17" t="n"/>
      <c r="M44" s="17" t="n"/>
      <c r="N44" s="17" t="n"/>
      <c r="O44" s="16" t="n"/>
      <c r="P44" s="10">
        <f>IF(COUNTA(A44:O44)=0,"",IFERROR(IF(OR(A44="",B44="",C44="",D44="",E44="",O44=""),"Missing key fields",IF(COUNTIF($A$6:$A$105,A44)&gt;1,"Duplicate record ID",IF(AND(I44&lt;&gt;"",J44=""),"Missing issue detail",IF(OR(AND(F44="",G44&lt;&gt;""),AND(F44&lt;&gt;"",G44&lt;&gt;"",G44&lt;F44),AND(G44="",H44&lt;&gt;""),AND(G44&lt;&gt;"",H44&lt;&gt;"",H44&lt;G44),AND(I44="",K44&lt;&gt;""),AND(I44&lt;&gt;"",K44&lt;&gt;"",K44&lt;I44),AND(L44="",M44&lt;&gt;""),AND(L44&lt;&gt;"",M44&lt;&gt;"",M44&lt;L44),AND(G44="",N44&lt;&gt;""),AND(G44&lt;&gt;"",N44&lt;&gt;"",N44&lt;G44)),"Check dates",IF(N44&lt;&gt;"","Deactivated",IF(AND(E44="Former",OR(F44&lt;&gt;"",G44&lt;&gt;"",H44&lt;&gt;"",I44&lt;&gt;"",J44&lt;&gt;"",K44&lt;&gt;"",L44&lt;&gt;"",M44&lt;&gt;"")),"Deactivation due",IF(AND(L44&lt;&gt;"",M44=""),"Reset pending",IF(AND(I44&lt;&gt;"",K44=""),"Issue open",IF(G44&lt;&gt;"","Active",IF(F44&lt;&gt;"","Invitation pending","Not invited")))))))))),"Check dates"))</f>
        <v/>
      </c>
      <c r="Q44" s="19">
        <f>IF(COUNTA(A44:O44)=0,"",IFERROR(IF(OR(P44="Check dates",P44="Missing key fields",P44="Duplicate record ID",P44="Missing issue detail"),"Review record",IF(P44="Deactivation due","Deactivate access",IF(AND(P44="Reset pending",TODAY()-L44&gt;=Assumptions!$B$6),"Review reset",IF(AND(P44="Issue open",TODAY()-I44&gt;=Assumptions!$B$5),"Review open issue",IF(AND(P44="Invitation pending",TODAY()-F44&gt;=Assumptions!$B$4),"Follow up on activation",IF(AND(P44="Not invited",E44="Current"),"Send invitation",IF(AND(P44="Active",OR(H44="",TODAY()-H44&gt;=Assumptions!$B$7)),"Confirm access",""))))))),"Review record"))</f>
        <v/>
      </c>
      <c r="R44" s="20">
        <f>IF(COUNTA(A44:O44)=0,"",IF(OR(F44="",G44="",G44&lt;F44),"",IFERROR(G44-F44,"")))</f>
        <v/>
      </c>
    </row>
    <row r="45">
      <c r="A45" s="16" t="n"/>
      <c r="B45" s="16" t="n"/>
      <c r="C45" s="16" t="n"/>
      <c r="D45" s="16" t="n"/>
      <c r="E45" s="16" t="n"/>
      <c r="F45" s="17" t="n"/>
      <c r="G45" s="17" t="n"/>
      <c r="H45" s="17" t="n"/>
      <c r="I45" s="17" t="n"/>
      <c r="J45" s="18" t="n"/>
      <c r="K45" s="17" t="n"/>
      <c r="L45" s="17" t="n"/>
      <c r="M45" s="17" t="n"/>
      <c r="N45" s="17" t="n"/>
      <c r="O45" s="16" t="n"/>
      <c r="P45" s="12">
        <f>IF(COUNTA(A45:O45)=0,"",IFERROR(IF(OR(A45="",B45="",C45="",D45="",E45="",O45=""),"Missing key fields",IF(COUNTIF($A$6:$A$105,A45)&gt;1,"Duplicate record ID",IF(AND(I45&lt;&gt;"",J45=""),"Missing issue detail",IF(OR(AND(F45="",G45&lt;&gt;""),AND(F45&lt;&gt;"",G45&lt;&gt;"",G45&lt;F45),AND(G45="",H45&lt;&gt;""),AND(G45&lt;&gt;"",H45&lt;&gt;"",H45&lt;G45),AND(I45="",K45&lt;&gt;""),AND(I45&lt;&gt;"",K45&lt;&gt;"",K45&lt;I45),AND(L45="",M45&lt;&gt;""),AND(L45&lt;&gt;"",M45&lt;&gt;"",M45&lt;L45),AND(G45="",N45&lt;&gt;""),AND(G45&lt;&gt;"",N45&lt;&gt;"",N45&lt;G45)),"Check dates",IF(N45&lt;&gt;"","Deactivated",IF(AND(E45="Former",OR(F45&lt;&gt;"",G45&lt;&gt;"",H45&lt;&gt;"",I45&lt;&gt;"",J45&lt;&gt;"",K45&lt;&gt;"",L45&lt;&gt;"",M45&lt;&gt;"")),"Deactivation due",IF(AND(L45&lt;&gt;"",M45=""),"Reset pending",IF(AND(I45&lt;&gt;"",K45=""),"Issue open",IF(G45&lt;&gt;"","Active",IF(F45&lt;&gt;"","Invitation pending","Not invited")))))))))),"Check dates"))</f>
        <v/>
      </c>
      <c r="Q45" s="21">
        <f>IF(COUNTA(A45:O45)=0,"",IFERROR(IF(OR(P45="Check dates",P45="Missing key fields",P45="Duplicate record ID",P45="Missing issue detail"),"Review record",IF(P45="Deactivation due","Deactivate access",IF(AND(P45="Reset pending",TODAY()-L45&gt;=Assumptions!$B$6),"Review reset",IF(AND(P45="Issue open",TODAY()-I45&gt;=Assumptions!$B$5),"Review open issue",IF(AND(P45="Invitation pending",TODAY()-F45&gt;=Assumptions!$B$4),"Follow up on activation",IF(AND(P45="Not invited",E45="Current"),"Send invitation",IF(AND(P45="Active",OR(H45="",TODAY()-H45&gt;=Assumptions!$B$7)),"Confirm access",""))))))),"Review record"))</f>
        <v/>
      </c>
      <c r="R45" s="22">
        <f>IF(COUNTA(A45:O45)=0,"",IF(OR(F45="",G45="",G45&lt;F45),"",IFERROR(G45-F45,"")))</f>
        <v/>
      </c>
    </row>
    <row r="46">
      <c r="A46" s="16" t="n"/>
      <c r="B46" s="16" t="n"/>
      <c r="C46" s="16" t="n"/>
      <c r="D46" s="16" t="n"/>
      <c r="E46" s="16" t="n"/>
      <c r="F46" s="17" t="n"/>
      <c r="G46" s="17" t="n"/>
      <c r="H46" s="17" t="n"/>
      <c r="I46" s="17" t="n"/>
      <c r="J46" s="18" t="n"/>
      <c r="K46" s="17" t="n"/>
      <c r="L46" s="17" t="n"/>
      <c r="M46" s="17" t="n"/>
      <c r="N46" s="17" t="n"/>
      <c r="O46" s="16" t="n"/>
      <c r="P46" s="10">
        <f>IF(COUNTA(A46:O46)=0,"",IFERROR(IF(OR(A46="",B46="",C46="",D46="",E46="",O46=""),"Missing key fields",IF(COUNTIF($A$6:$A$105,A46)&gt;1,"Duplicate record ID",IF(AND(I46&lt;&gt;"",J46=""),"Missing issue detail",IF(OR(AND(F46="",G46&lt;&gt;""),AND(F46&lt;&gt;"",G46&lt;&gt;"",G46&lt;F46),AND(G46="",H46&lt;&gt;""),AND(G46&lt;&gt;"",H46&lt;&gt;"",H46&lt;G46),AND(I46="",K46&lt;&gt;""),AND(I46&lt;&gt;"",K46&lt;&gt;"",K46&lt;I46),AND(L46="",M46&lt;&gt;""),AND(L46&lt;&gt;"",M46&lt;&gt;"",M46&lt;L46),AND(G46="",N46&lt;&gt;""),AND(G46&lt;&gt;"",N46&lt;&gt;"",N46&lt;G46)),"Check dates",IF(N46&lt;&gt;"","Deactivated",IF(AND(E46="Former",OR(F46&lt;&gt;"",G46&lt;&gt;"",H46&lt;&gt;"",I46&lt;&gt;"",J46&lt;&gt;"",K46&lt;&gt;"",L46&lt;&gt;"",M46&lt;&gt;"")),"Deactivation due",IF(AND(L46&lt;&gt;"",M46=""),"Reset pending",IF(AND(I46&lt;&gt;"",K46=""),"Issue open",IF(G46&lt;&gt;"","Active",IF(F46&lt;&gt;"","Invitation pending","Not invited")))))))))),"Check dates"))</f>
        <v/>
      </c>
      <c r="Q46" s="19">
        <f>IF(COUNTA(A46:O46)=0,"",IFERROR(IF(OR(P46="Check dates",P46="Missing key fields",P46="Duplicate record ID",P46="Missing issue detail"),"Review record",IF(P46="Deactivation due","Deactivate access",IF(AND(P46="Reset pending",TODAY()-L46&gt;=Assumptions!$B$6),"Review reset",IF(AND(P46="Issue open",TODAY()-I46&gt;=Assumptions!$B$5),"Review open issue",IF(AND(P46="Invitation pending",TODAY()-F46&gt;=Assumptions!$B$4),"Follow up on activation",IF(AND(P46="Not invited",E46="Current"),"Send invitation",IF(AND(P46="Active",OR(H46="",TODAY()-H46&gt;=Assumptions!$B$7)),"Confirm access",""))))))),"Review record"))</f>
        <v/>
      </c>
      <c r="R46" s="20">
        <f>IF(COUNTA(A46:O46)=0,"",IF(OR(F46="",G46="",G46&lt;F46),"",IFERROR(G46-F46,"")))</f>
        <v/>
      </c>
    </row>
    <row r="47">
      <c r="A47" s="16" t="n"/>
      <c r="B47" s="16" t="n"/>
      <c r="C47" s="16" t="n"/>
      <c r="D47" s="16" t="n"/>
      <c r="E47" s="16" t="n"/>
      <c r="F47" s="17" t="n"/>
      <c r="G47" s="17" t="n"/>
      <c r="H47" s="17" t="n"/>
      <c r="I47" s="17" t="n"/>
      <c r="J47" s="18" t="n"/>
      <c r="K47" s="17" t="n"/>
      <c r="L47" s="17" t="n"/>
      <c r="M47" s="17" t="n"/>
      <c r="N47" s="17" t="n"/>
      <c r="O47" s="16" t="n"/>
      <c r="P47" s="12">
        <f>IF(COUNTA(A47:O47)=0,"",IFERROR(IF(OR(A47="",B47="",C47="",D47="",E47="",O47=""),"Missing key fields",IF(COUNTIF($A$6:$A$105,A47)&gt;1,"Duplicate record ID",IF(AND(I47&lt;&gt;"",J47=""),"Missing issue detail",IF(OR(AND(F47="",G47&lt;&gt;""),AND(F47&lt;&gt;"",G47&lt;&gt;"",G47&lt;F47),AND(G47="",H47&lt;&gt;""),AND(G47&lt;&gt;"",H47&lt;&gt;"",H47&lt;G47),AND(I47="",K47&lt;&gt;""),AND(I47&lt;&gt;"",K47&lt;&gt;"",K47&lt;I47),AND(L47="",M47&lt;&gt;""),AND(L47&lt;&gt;"",M47&lt;&gt;"",M47&lt;L47),AND(G47="",N47&lt;&gt;""),AND(G47&lt;&gt;"",N47&lt;&gt;"",N47&lt;G47)),"Check dates",IF(N47&lt;&gt;"","Deactivated",IF(AND(E47="Former",OR(F47&lt;&gt;"",G47&lt;&gt;"",H47&lt;&gt;"",I47&lt;&gt;"",J47&lt;&gt;"",K47&lt;&gt;"",L47&lt;&gt;"",M47&lt;&gt;"")),"Deactivation due",IF(AND(L47&lt;&gt;"",M47=""),"Reset pending",IF(AND(I47&lt;&gt;"",K47=""),"Issue open",IF(G47&lt;&gt;"","Active",IF(F47&lt;&gt;"","Invitation pending","Not invited")))))))))),"Check dates"))</f>
        <v/>
      </c>
      <c r="Q47" s="21">
        <f>IF(COUNTA(A47:O47)=0,"",IFERROR(IF(OR(P47="Check dates",P47="Missing key fields",P47="Duplicate record ID",P47="Missing issue detail"),"Review record",IF(P47="Deactivation due","Deactivate access",IF(AND(P47="Reset pending",TODAY()-L47&gt;=Assumptions!$B$6),"Review reset",IF(AND(P47="Issue open",TODAY()-I47&gt;=Assumptions!$B$5),"Review open issue",IF(AND(P47="Invitation pending",TODAY()-F47&gt;=Assumptions!$B$4),"Follow up on activation",IF(AND(P47="Not invited",E47="Current"),"Send invitation",IF(AND(P47="Active",OR(H47="",TODAY()-H47&gt;=Assumptions!$B$7)),"Confirm access",""))))))),"Review record"))</f>
        <v/>
      </c>
      <c r="R47" s="22">
        <f>IF(COUNTA(A47:O47)=0,"",IF(OR(F47="",G47="",G47&lt;F47),"",IFERROR(G47-F47,"")))</f>
        <v/>
      </c>
    </row>
    <row r="48">
      <c r="A48" s="16" t="n"/>
      <c r="B48" s="16" t="n"/>
      <c r="C48" s="16" t="n"/>
      <c r="D48" s="16" t="n"/>
      <c r="E48" s="16" t="n"/>
      <c r="F48" s="17" t="n"/>
      <c r="G48" s="17" t="n"/>
      <c r="H48" s="17" t="n"/>
      <c r="I48" s="17" t="n"/>
      <c r="J48" s="18" t="n"/>
      <c r="K48" s="17" t="n"/>
      <c r="L48" s="17" t="n"/>
      <c r="M48" s="17" t="n"/>
      <c r="N48" s="17" t="n"/>
      <c r="O48" s="16" t="n"/>
      <c r="P48" s="10">
        <f>IF(COUNTA(A48:O48)=0,"",IFERROR(IF(OR(A48="",B48="",C48="",D48="",E48="",O48=""),"Missing key fields",IF(COUNTIF($A$6:$A$105,A48)&gt;1,"Duplicate record ID",IF(AND(I48&lt;&gt;"",J48=""),"Missing issue detail",IF(OR(AND(F48="",G48&lt;&gt;""),AND(F48&lt;&gt;"",G48&lt;&gt;"",G48&lt;F48),AND(G48="",H48&lt;&gt;""),AND(G48&lt;&gt;"",H48&lt;&gt;"",H48&lt;G48),AND(I48="",K48&lt;&gt;""),AND(I48&lt;&gt;"",K48&lt;&gt;"",K48&lt;I48),AND(L48="",M48&lt;&gt;""),AND(L48&lt;&gt;"",M48&lt;&gt;"",M48&lt;L48),AND(G48="",N48&lt;&gt;""),AND(G48&lt;&gt;"",N48&lt;&gt;"",N48&lt;G48)),"Check dates",IF(N48&lt;&gt;"","Deactivated",IF(AND(E48="Former",OR(F48&lt;&gt;"",G48&lt;&gt;"",H48&lt;&gt;"",I48&lt;&gt;"",J48&lt;&gt;"",K48&lt;&gt;"",L48&lt;&gt;"",M48&lt;&gt;"")),"Deactivation due",IF(AND(L48&lt;&gt;"",M48=""),"Reset pending",IF(AND(I48&lt;&gt;"",K48=""),"Issue open",IF(G48&lt;&gt;"","Active",IF(F48&lt;&gt;"","Invitation pending","Not invited")))))))))),"Check dates"))</f>
        <v/>
      </c>
      <c r="Q48" s="19">
        <f>IF(COUNTA(A48:O48)=0,"",IFERROR(IF(OR(P48="Check dates",P48="Missing key fields",P48="Duplicate record ID",P48="Missing issue detail"),"Review record",IF(P48="Deactivation due","Deactivate access",IF(AND(P48="Reset pending",TODAY()-L48&gt;=Assumptions!$B$6),"Review reset",IF(AND(P48="Issue open",TODAY()-I48&gt;=Assumptions!$B$5),"Review open issue",IF(AND(P48="Invitation pending",TODAY()-F48&gt;=Assumptions!$B$4),"Follow up on activation",IF(AND(P48="Not invited",E48="Current"),"Send invitation",IF(AND(P48="Active",OR(H48="",TODAY()-H48&gt;=Assumptions!$B$7)),"Confirm access",""))))))),"Review record"))</f>
        <v/>
      </c>
      <c r="R48" s="20">
        <f>IF(COUNTA(A48:O48)=0,"",IF(OR(F48="",G48="",G48&lt;F48),"",IFERROR(G48-F48,"")))</f>
        <v/>
      </c>
    </row>
    <row r="49">
      <c r="A49" s="16" t="n"/>
      <c r="B49" s="16" t="n"/>
      <c r="C49" s="16" t="n"/>
      <c r="D49" s="16" t="n"/>
      <c r="E49" s="16" t="n"/>
      <c r="F49" s="17" t="n"/>
      <c r="G49" s="17" t="n"/>
      <c r="H49" s="17" t="n"/>
      <c r="I49" s="17" t="n"/>
      <c r="J49" s="18" t="n"/>
      <c r="K49" s="17" t="n"/>
      <c r="L49" s="17" t="n"/>
      <c r="M49" s="17" t="n"/>
      <c r="N49" s="17" t="n"/>
      <c r="O49" s="16" t="n"/>
      <c r="P49" s="12">
        <f>IF(COUNTA(A49:O49)=0,"",IFERROR(IF(OR(A49="",B49="",C49="",D49="",E49="",O49=""),"Missing key fields",IF(COUNTIF($A$6:$A$105,A49)&gt;1,"Duplicate record ID",IF(AND(I49&lt;&gt;"",J49=""),"Missing issue detail",IF(OR(AND(F49="",G49&lt;&gt;""),AND(F49&lt;&gt;"",G49&lt;&gt;"",G49&lt;F49),AND(G49="",H49&lt;&gt;""),AND(G49&lt;&gt;"",H49&lt;&gt;"",H49&lt;G49),AND(I49="",K49&lt;&gt;""),AND(I49&lt;&gt;"",K49&lt;&gt;"",K49&lt;I49),AND(L49="",M49&lt;&gt;""),AND(L49&lt;&gt;"",M49&lt;&gt;"",M49&lt;L49),AND(G49="",N49&lt;&gt;""),AND(G49&lt;&gt;"",N49&lt;&gt;"",N49&lt;G49)),"Check dates",IF(N49&lt;&gt;"","Deactivated",IF(AND(E49="Former",OR(F49&lt;&gt;"",G49&lt;&gt;"",H49&lt;&gt;"",I49&lt;&gt;"",J49&lt;&gt;"",K49&lt;&gt;"",L49&lt;&gt;"",M49&lt;&gt;"")),"Deactivation due",IF(AND(L49&lt;&gt;"",M49=""),"Reset pending",IF(AND(I49&lt;&gt;"",K49=""),"Issue open",IF(G49&lt;&gt;"","Active",IF(F49&lt;&gt;"","Invitation pending","Not invited")))))))))),"Check dates"))</f>
        <v/>
      </c>
      <c r="Q49" s="21">
        <f>IF(COUNTA(A49:O49)=0,"",IFERROR(IF(OR(P49="Check dates",P49="Missing key fields",P49="Duplicate record ID",P49="Missing issue detail"),"Review record",IF(P49="Deactivation due","Deactivate access",IF(AND(P49="Reset pending",TODAY()-L49&gt;=Assumptions!$B$6),"Review reset",IF(AND(P49="Issue open",TODAY()-I49&gt;=Assumptions!$B$5),"Review open issue",IF(AND(P49="Invitation pending",TODAY()-F49&gt;=Assumptions!$B$4),"Follow up on activation",IF(AND(P49="Not invited",E49="Current"),"Send invitation",IF(AND(P49="Active",OR(H49="",TODAY()-H49&gt;=Assumptions!$B$7)),"Confirm access",""))))))),"Review record"))</f>
        <v/>
      </c>
      <c r="R49" s="22">
        <f>IF(COUNTA(A49:O49)=0,"",IF(OR(F49="",G49="",G49&lt;F49),"",IFERROR(G49-F49,"")))</f>
        <v/>
      </c>
    </row>
    <row r="50">
      <c r="A50" s="16" t="n"/>
      <c r="B50" s="16" t="n"/>
      <c r="C50" s="16" t="n"/>
      <c r="D50" s="16" t="n"/>
      <c r="E50" s="16" t="n"/>
      <c r="F50" s="17" t="n"/>
      <c r="G50" s="17" t="n"/>
      <c r="H50" s="17" t="n"/>
      <c r="I50" s="17" t="n"/>
      <c r="J50" s="18" t="n"/>
      <c r="K50" s="17" t="n"/>
      <c r="L50" s="17" t="n"/>
      <c r="M50" s="17" t="n"/>
      <c r="N50" s="17" t="n"/>
      <c r="O50" s="16" t="n"/>
      <c r="P50" s="10">
        <f>IF(COUNTA(A50:O50)=0,"",IFERROR(IF(OR(A50="",B50="",C50="",D50="",E50="",O50=""),"Missing key fields",IF(COUNTIF($A$6:$A$105,A50)&gt;1,"Duplicate record ID",IF(AND(I50&lt;&gt;"",J50=""),"Missing issue detail",IF(OR(AND(F50="",G50&lt;&gt;""),AND(F50&lt;&gt;"",G50&lt;&gt;"",G50&lt;F50),AND(G50="",H50&lt;&gt;""),AND(G50&lt;&gt;"",H50&lt;&gt;"",H50&lt;G50),AND(I50="",K50&lt;&gt;""),AND(I50&lt;&gt;"",K50&lt;&gt;"",K50&lt;I50),AND(L50="",M50&lt;&gt;""),AND(L50&lt;&gt;"",M50&lt;&gt;"",M50&lt;L50),AND(G50="",N50&lt;&gt;""),AND(G50&lt;&gt;"",N50&lt;&gt;"",N50&lt;G50)),"Check dates",IF(N50&lt;&gt;"","Deactivated",IF(AND(E50="Former",OR(F50&lt;&gt;"",G50&lt;&gt;"",H50&lt;&gt;"",I50&lt;&gt;"",J50&lt;&gt;"",K50&lt;&gt;"",L50&lt;&gt;"",M50&lt;&gt;"")),"Deactivation due",IF(AND(L50&lt;&gt;"",M50=""),"Reset pending",IF(AND(I50&lt;&gt;"",K50=""),"Issue open",IF(G50&lt;&gt;"","Active",IF(F50&lt;&gt;"","Invitation pending","Not invited")))))))))),"Check dates"))</f>
        <v/>
      </c>
      <c r="Q50" s="19">
        <f>IF(COUNTA(A50:O50)=0,"",IFERROR(IF(OR(P50="Check dates",P50="Missing key fields",P50="Duplicate record ID",P50="Missing issue detail"),"Review record",IF(P50="Deactivation due","Deactivate access",IF(AND(P50="Reset pending",TODAY()-L50&gt;=Assumptions!$B$6),"Review reset",IF(AND(P50="Issue open",TODAY()-I50&gt;=Assumptions!$B$5),"Review open issue",IF(AND(P50="Invitation pending",TODAY()-F50&gt;=Assumptions!$B$4),"Follow up on activation",IF(AND(P50="Not invited",E50="Current"),"Send invitation",IF(AND(P50="Active",OR(H50="",TODAY()-H50&gt;=Assumptions!$B$7)),"Confirm access",""))))))),"Review record"))</f>
        <v/>
      </c>
      <c r="R50" s="20">
        <f>IF(COUNTA(A50:O50)=0,"",IF(OR(F50="",G50="",G50&lt;F50),"",IFERROR(G50-F50,"")))</f>
        <v/>
      </c>
    </row>
    <row r="51">
      <c r="A51" s="16" t="n"/>
      <c r="B51" s="16" t="n"/>
      <c r="C51" s="16" t="n"/>
      <c r="D51" s="16" t="n"/>
      <c r="E51" s="16" t="n"/>
      <c r="F51" s="17" t="n"/>
      <c r="G51" s="17" t="n"/>
      <c r="H51" s="17" t="n"/>
      <c r="I51" s="17" t="n"/>
      <c r="J51" s="18" t="n"/>
      <c r="K51" s="17" t="n"/>
      <c r="L51" s="17" t="n"/>
      <c r="M51" s="17" t="n"/>
      <c r="N51" s="17" t="n"/>
      <c r="O51" s="16" t="n"/>
      <c r="P51" s="12">
        <f>IF(COUNTA(A51:O51)=0,"",IFERROR(IF(OR(A51="",B51="",C51="",D51="",E51="",O51=""),"Missing key fields",IF(COUNTIF($A$6:$A$105,A51)&gt;1,"Duplicate record ID",IF(AND(I51&lt;&gt;"",J51=""),"Missing issue detail",IF(OR(AND(F51="",G51&lt;&gt;""),AND(F51&lt;&gt;"",G51&lt;&gt;"",G51&lt;F51),AND(G51="",H51&lt;&gt;""),AND(G51&lt;&gt;"",H51&lt;&gt;"",H51&lt;G51),AND(I51="",K51&lt;&gt;""),AND(I51&lt;&gt;"",K51&lt;&gt;"",K51&lt;I51),AND(L51="",M51&lt;&gt;""),AND(L51&lt;&gt;"",M51&lt;&gt;"",M51&lt;L51),AND(G51="",N51&lt;&gt;""),AND(G51&lt;&gt;"",N51&lt;&gt;"",N51&lt;G51)),"Check dates",IF(N51&lt;&gt;"","Deactivated",IF(AND(E51="Former",OR(F51&lt;&gt;"",G51&lt;&gt;"",H51&lt;&gt;"",I51&lt;&gt;"",J51&lt;&gt;"",K51&lt;&gt;"",L51&lt;&gt;"",M51&lt;&gt;"")),"Deactivation due",IF(AND(L51&lt;&gt;"",M51=""),"Reset pending",IF(AND(I51&lt;&gt;"",K51=""),"Issue open",IF(G51&lt;&gt;"","Active",IF(F51&lt;&gt;"","Invitation pending","Not invited")))))))))),"Check dates"))</f>
        <v/>
      </c>
      <c r="Q51" s="21">
        <f>IF(COUNTA(A51:O51)=0,"",IFERROR(IF(OR(P51="Check dates",P51="Missing key fields",P51="Duplicate record ID",P51="Missing issue detail"),"Review record",IF(P51="Deactivation due","Deactivate access",IF(AND(P51="Reset pending",TODAY()-L51&gt;=Assumptions!$B$6),"Review reset",IF(AND(P51="Issue open",TODAY()-I51&gt;=Assumptions!$B$5),"Review open issue",IF(AND(P51="Invitation pending",TODAY()-F51&gt;=Assumptions!$B$4),"Follow up on activation",IF(AND(P51="Not invited",E51="Current"),"Send invitation",IF(AND(P51="Active",OR(H51="",TODAY()-H51&gt;=Assumptions!$B$7)),"Confirm access",""))))))),"Review record"))</f>
        <v/>
      </c>
      <c r="R51" s="22">
        <f>IF(COUNTA(A51:O51)=0,"",IF(OR(F51="",G51="",G51&lt;F51),"",IFERROR(G51-F51,"")))</f>
        <v/>
      </c>
    </row>
    <row r="52">
      <c r="A52" s="16" t="n"/>
      <c r="B52" s="16" t="n"/>
      <c r="C52" s="16" t="n"/>
      <c r="D52" s="16" t="n"/>
      <c r="E52" s="16" t="n"/>
      <c r="F52" s="17" t="n"/>
      <c r="G52" s="17" t="n"/>
      <c r="H52" s="17" t="n"/>
      <c r="I52" s="17" t="n"/>
      <c r="J52" s="18" t="n"/>
      <c r="K52" s="17" t="n"/>
      <c r="L52" s="17" t="n"/>
      <c r="M52" s="17" t="n"/>
      <c r="N52" s="17" t="n"/>
      <c r="O52" s="16" t="n"/>
      <c r="P52" s="10">
        <f>IF(COUNTA(A52:O52)=0,"",IFERROR(IF(OR(A52="",B52="",C52="",D52="",E52="",O52=""),"Missing key fields",IF(COUNTIF($A$6:$A$105,A52)&gt;1,"Duplicate record ID",IF(AND(I52&lt;&gt;"",J52=""),"Missing issue detail",IF(OR(AND(F52="",G52&lt;&gt;""),AND(F52&lt;&gt;"",G52&lt;&gt;"",G52&lt;F52),AND(G52="",H52&lt;&gt;""),AND(G52&lt;&gt;"",H52&lt;&gt;"",H52&lt;G52),AND(I52="",K52&lt;&gt;""),AND(I52&lt;&gt;"",K52&lt;&gt;"",K52&lt;I52),AND(L52="",M52&lt;&gt;""),AND(L52&lt;&gt;"",M52&lt;&gt;"",M52&lt;L52),AND(G52="",N52&lt;&gt;""),AND(G52&lt;&gt;"",N52&lt;&gt;"",N52&lt;G52)),"Check dates",IF(N52&lt;&gt;"","Deactivated",IF(AND(E52="Former",OR(F52&lt;&gt;"",G52&lt;&gt;"",H52&lt;&gt;"",I52&lt;&gt;"",J52&lt;&gt;"",K52&lt;&gt;"",L52&lt;&gt;"",M52&lt;&gt;"")),"Deactivation due",IF(AND(L52&lt;&gt;"",M52=""),"Reset pending",IF(AND(I52&lt;&gt;"",K52=""),"Issue open",IF(G52&lt;&gt;"","Active",IF(F52&lt;&gt;"","Invitation pending","Not invited")))))))))),"Check dates"))</f>
        <v/>
      </c>
      <c r="Q52" s="19">
        <f>IF(COUNTA(A52:O52)=0,"",IFERROR(IF(OR(P52="Check dates",P52="Missing key fields",P52="Duplicate record ID",P52="Missing issue detail"),"Review record",IF(P52="Deactivation due","Deactivate access",IF(AND(P52="Reset pending",TODAY()-L52&gt;=Assumptions!$B$6),"Review reset",IF(AND(P52="Issue open",TODAY()-I52&gt;=Assumptions!$B$5),"Review open issue",IF(AND(P52="Invitation pending",TODAY()-F52&gt;=Assumptions!$B$4),"Follow up on activation",IF(AND(P52="Not invited",E52="Current"),"Send invitation",IF(AND(P52="Active",OR(H52="",TODAY()-H52&gt;=Assumptions!$B$7)),"Confirm access",""))))))),"Review record"))</f>
        <v/>
      </c>
      <c r="R52" s="20">
        <f>IF(COUNTA(A52:O52)=0,"",IF(OR(F52="",G52="",G52&lt;F52),"",IFERROR(G52-F52,"")))</f>
        <v/>
      </c>
    </row>
    <row r="53">
      <c r="A53" s="16" t="n"/>
      <c r="B53" s="16" t="n"/>
      <c r="C53" s="16" t="n"/>
      <c r="D53" s="16" t="n"/>
      <c r="E53" s="16" t="n"/>
      <c r="F53" s="17" t="n"/>
      <c r="G53" s="17" t="n"/>
      <c r="H53" s="17" t="n"/>
      <c r="I53" s="17" t="n"/>
      <c r="J53" s="18" t="n"/>
      <c r="K53" s="17" t="n"/>
      <c r="L53" s="17" t="n"/>
      <c r="M53" s="17" t="n"/>
      <c r="N53" s="17" t="n"/>
      <c r="O53" s="16" t="n"/>
      <c r="P53" s="12">
        <f>IF(COUNTA(A53:O53)=0,"",IFERROR(IF(OR(A53="",B53="",C53="",D53="",E53="",O53=""),"Missing key fields",IF(COUNTIF($A$6:$A$105,A53)&gt;1,"Duplicate record ID",IF(AND(I53&lt;&gt;"",J53=""),"Missing issue detail",IF(OR(AND(F53="",G53&lt;&gt;""),AND(F53&lt;&gt;"",G53&lt;&gt;"",G53&lt;F53),AND(G53="",H53&lt;&gt;""),AND(G53&lt;&gt;"",H53&lt;&gt;"",H53&lt;G53),AND(I53="",K53&lt;&gt;""),AND(I53&lt;&gt;"",K53&lt;&gt;"",K53&lt;I53),AND(L53="",M53&lt;&gt;""),AND(L53&lt;&gt;"",M53&lt;&gt;"",M53&lt;L53),AND(G53="",N53&lt;&gt;""),AND(G53&lt;&gt;"",N53&lt;&gt;"",N53&lt;G53)),"Check dates",IF(N53&lt;&gt;"","Deactivated",IF(AND(E53="Former",OR(F53&lt;&gt;"",G53&lt;&gt;"",H53&lt;&gt;"",I53&lt;&gt;"",J53&lt;&gt;"",K53&lt;&gt;"",L53&lt;&gt;"",M53&lt;&gt;"")),"Deactivation due",IF(AND(L53&lt;&gt;"",M53=""),"Reset pending",IF(AND(I53&lt;&gt;"",K53=""),"Issue open",IF(G53&lt;&gt;"","Active",IF(F53&lt;&gt;"","Invitation pending","Not invited")))))))))),"Check dates"))</f>
        <v/>
      </c>
      <c r="Q53" s="21">
        <f>IF(COUNTA(A53:O53)=0,"",IFERROR(IF(OR(P53="Check dates",P53="Missing key fields",P53="Duplicate record ID",P53="Missing issue detail"),"Review record",IF(P53="Deactivation due","Deactivate access",IF(AND(P53="Reset pending",TODAY()-L53&gt;=Assumptions!$B$6),"Review reset",IF(AND(P53="Issue open",TODAY()-I53&gt;=Assumptions!$B$5),"Review open issue",IF(AND(P53="Invitation pending",TODAY()-F53&gt;=Assumptions!$B$4),"Follow up on activation",IF(AND(P53="Not invited",E53="Current"),"Send invitation",IF(AND(P53="Active",OR(H53="",TODAY()-H53&gt;=Assumptions!$B$7)),"Confirm access",""))))))),"Review record"))</f>
        <v/>
      </c>
      <c r="R53" s="22">
        <f>IF(COUNTA(A53:O53)=0,"",IF(OR(F53="",G53="",G53&lt;F53),"",IFERROR(G53-F53,"")))</f>
        <v/>
      </c>
    </row>
    <row r="54">
      <c r="A54" s="16" t="n"/>
      <c r="B54" s="16" t="n"/>
      <c r="C54" s="16" t="n"/>
      <c r="D54" s="16" t="n"/>
      <c r="E54" s="16" t="n"/>
      <c r="F54" s="17" t="n"/>
      <c r="G54" s="17" t="n"/>
      <c r="H54" s="17" t="n"/>
      <c r="I54" s="17" t="n"/>
      <c r="J54" s="18" t="n"/>
      <c r="K54" s="17" t="n"/>
      <c r="L54" s="17" t="n"/>
      <c r="M54" s="17" t="n"/>
      <c r="N54" s="17" t="n"/>
      <c r="O54" s="16" t="n"/>
      <c r="P54" s="10">
        <f>IF(COUNTA(A54:O54)=0,"",IFERROR(IF(OR(A54="",B54="",C54="",D54="",E54="",O54=""),"Missing key fields",IF(COUNTIF($A$6:$A$105,A54)&gt;1,"Duplicate record ID",IF(AND(I54&lt;&gt;"",J54=""),"Missing issue detail",IF(OR(AND(F54="",G54&lt;&gt;""),AND(F54&lt;&gt;"",G54&lt;&gt;"",G54&lt;F54),AND(G54="",H54&lt;&gt;""),AND(G54&lt;&gt;"",H54&lt;&gt;"",H54&lt;G54),AND(I54="",K54&lt;&gt;""),AND(I54&lt;&gt;"",K54&lt;&gt;"",K54&lt;I54),AND(L54="",M54&lt;&gt;""),AND(L54&lt;&gt;"",M54&lt;&gt;"",M54&lt;L54),AND(G54="",N54&lt;&gt;""),AND(G54&lt;&gt;"",N54&lt;&gt;"",N54&lt;G54)),"Check dates",IF(N54&lt;&gt;"","Deactivated",IF(AND(E54="Former",OR(F54&lt;&gt;"",G54&lt;&gt;"",H54&lt;&gt;"",I54&lt;&gt;"",J54&lt;&gt;"",K54&lt;&gt;"",L54&lt;&gt;"",M54&lt;&gt;"")),"Deactivation due",IF(AND(L54&lt;&gt;"",M54=""),"Reset pending",IF(AND(I54&lt;&gt;"",K54=""),"Issue open",IF(G54&lt;&gt;"","Active",IF(F54&lt;&gt;"","Invitation pending","Not invited")))))))))),"Check dates"))</f>
        <v/>
      </c>
      <c r="Q54" s="19">
        <f>IF(COUNTA(A54:O54)=0,"",IFERROR(IF(OR(P54="Check dates",P54="Missing key fields",P54="Duplicate record ID",P54="Missing issue detail"),"Review record",IF(P54="Deactivation due","Deactivate access",IF(AND(P54="Reset pending",TODAY()-L54&gt;=Assumptions!$B$6),"Review reset",IF(AND(P54="Issue open",TODAY()-I54&gt;=Assumptions!$B$5),"Review open issue",IF(AND(P54="Invitation pending",TODAY()-F54&gt;=Assumptions!$B$4),"Follow up on activation",IF(AND(P54="Not invited",E54="Current"),"Send invitation",IF(AND(P54="Active",OR(H54="",TODAY()-H54&gt;=Assumptions!$B$7)),"Confirm access",""))))))),"Review record"))</f>
        <v/>
      </c>
      <c r="R54" s="20">
        <f>IF(COUNTA(A54:O54)=0,"",IF(OR(F54="",G54="",G54&lt;F54),"",IFERROR(G54-F54,"")))</f>
        <v/>
      </c>
    </row>
    <row r="55">
      <c r="A55" s="16" t="n"/>
      <c r="B55" s="16" t="n"/>
      <c r="C55" s="16" t="n"/>
      <c r="D55" s="16" t="n"/>
      <c r="E55" s="16" t="n"/>
      <c r="F55" s="17" t="n"/>
      <c r="G55" s="17" t="n"/>
      <c r="H55" s="17" t="n"/>
      <c r="I55" s="17" t="n"/>
      <c r="J55" s="18" t="n"/>
      <c r="K55" s="17" t="n"/>
      <c r="L55" s="17" t="n"/>
      <c r="M55" s="17" t="n"/>
      <c r="N55" s="17" t="n"/>
      <c r="O55" s="16" t="n"/>
      <c r="P55" s="12">
        <f>IF(COUNTA(A55:O55)=0,"",IFERROR(IF(OR(A55="",B55="",C55="",D55="",E55="",O55=""),"Missing key fields",IF(COUNTIF($A$6:$A$105,A55)&gt;1,"Duplicate record ID",IF(AND(I55&lt;&gt;"",J55=""),"Missing issue detail",IF(OR(AND(F55="",G55&lt;&gt;""),AND(F55&lt;&gt;"",G55&lt;&gt;"",G55&lt;F55),AND(G55="",H55&lt;&gt;""),AND(G55&lt;&gt;"",H55&lt;&gt;"",H55&lt;G55),AND(I55="",K55&lt;&gt;""),AND(I55&lt;&gt;"",K55&lt;&gt;"",K55&lt;I55),AND(L55="",M55&lt;&gt;""),AND(L55&lt;&gt;"",M55&lt;&gt;"",M55&lt;L55),AND(G55="",N55&lt;&gt;""),AND(G55&lt;&gt;"",N55&lt;&gt;"",N55&lt;G55)),"Check dates",IF(N55&lt;&gt;"","Deactivated",IF(AND(E55="Former",OR(F55&lt;&gt;"",G55&lt;&gt;"",H55&lt;&gt;"",I55&lt;&gt;"",J55&lt;&gt;"",K55&lt;&gt;"",L55&lt;&gt;"",M55&lt;&gt;"")),"Deactivation due",IF(AND(L55&lt;&gt;"",M55=""),"Reset pending",IF(AND(I55&lt;&gt;"",K55=""),"Issue open",IF(G55&lt;&gt;"","Active",IF(F55&lt;&gt;"","Invitation pending","Not invited")))))))))),"Check dates"))</f>
        <v/>
      </c>
      <c r="Q55" s="21">
        <f>IF(COUNTA(A55:O55)=0,"",IFERROR(IF(OR(P55="Check dates",P55="Missing key fields",P55="Duplicate record ID",P55="Missing issue detail"),"Review record",IF(P55="Deactivation due","Deactivate access",IF(AND(P55="Reset pending",TODAY()-L55&gt;=Assumptions!$B$6),"Review reset",IF(AND(P55="Issue open",TODAY()-I55&gt;=Assumptions!$B$5),"Review open issue",IF(AND(P55="Invitation pending",TODAY()-F55&gt;=Assumptions!$B$4),"Follow up on activation",IF(AND(P55="Not invited",E55="Current"),"Send invitation",IF(AND(P55="Active",OR(H55="",TODAY()-H55&gt;=Assumptions!$B$7)),"Confirm access",""))))))),"Review record"))</f>
        <v/>
      </c>
      <c r="R55" s="22">
        <f>IF(COUNTA(A55:O55)=0,"",IF(OR(F55="",G55="",G55&lt;F55),"",IFERROR(G55-F55,"")))</f>
        <v/>
      </c>
    </row>
    <row r="56">
      <c r="A56" s="16" t="n"/>
      <c r="B56" s="16" t="n"/>
      <c r="C56" s="16" t="n"/>
      <c r="D56" s="16" t="n"/>
      <c r="E56" s="16" t="n"/>
      <c r="F56" s="17" t="n"/>
      <c r="G56" s="17" t="n"/>
      <c r="H56" s="17" t="n"/>
      <c r="I56" s="17" t="n"/>
      <c r="J56" s="18" t="n"/>
      <c r="K56" s="17" t="n"/>
      <c r="L56" s="17" t="n"/>
      <c r="M56" s="17" t="n"/>
      <c r="N56" s="17" t="n"/>
      <c r="O56" s="16" t="n"/>
      <c r="P56" s="10">
        <f>IF(COUNTA(A56:O56)=0,"",IFERROR(IF(OR(A56="",B56="",C56="",D56="",E56="",O56=""),"Missing key fields",IF(COUNTIF($A$6:$A$105,A56)&gt;1,"Duplicate record ID",IF(AND(I56&lt;&gt;"",J56=""),"Missing issue detail",IF(OR(AND(F56="",G56&lt;&gt;""),AND(F56&lt;&gt;"",G56&lt;&gt;"",G56&lt;F56),AND(G56="",H56&lt;&gt;""),AND(G56&lt;&gt;"",H56&lt;&gt;"",H56&lt;G56),AND(I56="",K56&lt;&gt;""),AND(I56&lt;&gt;"",K56&lt;&gt;"",K56&lt;I56),AND(L56="",M56&lt;&gt;""),AND(L56&lt;&gt;"",M56&lt;&gt;"",M56&lt;L56),AND(G56="",N56&lt;&gt;""),AND(G56&lt;&gt;"",N56&lt;&gt;"",N56&lt;G56)),"Check dates",IF(N56&lt;&gt;"","Deactivated",IF(AND(E56="Former",OR(F56&lt;&gt;"",G56&lt;&gt;"",H56&lt;&gt;"",I56&lt;&gt;"",J56&lt;&gt;"",K56&lt;&gt;"",L56&lt;&gt;"",M56&lt;&gt;"")),"Deactivation due",IF(AND(L56&lt;&gt;"",M56=""),"Reset pending",IF(AND(I56&lt;&gt;"",K56=""),"Issue open",IF(G56&lt;&gt;"","Active",IF(F56&lt;&gt;"","Invitation pending","Not invited")))))))))),"Check dates"))</f>
        <v/>
      </c>
      <c r="Q56" s="19">
        <f>IF(COUNTA(A56:O56)=0,"",IFERROR(IF(OR(P56="Check dates",P56="Missing key fields",P56="Duplicate record ID",P56="Missing issue detail"),"Review record",IF(P56="Deactivation due","Deactivate access",IF(AND(P56="Reset pending",TODAY()-L56&gt;=Assumptions!$B$6),"Review reset",IF(AND(P56="Issue open",TODAY()-I56&gt;=Assumptions!$B$5),"Review open issue",IF(AND(P56="Invitation pending",TODAY()-F56&gt;=Assumptions!$B$4),"Follow up on activation",IF(AND(P56="Not invited",E56="Current"),"Send invitation",IF(AND(P56="Active",OR(H56="",TODAY()-H56&gt;=Assumptions!$B$7)),"Confirm access",""))))))),"Review record"))</f>
        <v/>
      </c>
      <c r="R56" s="20">
        <f>IF(COUNTA(A56:O56)=0,"",IF(OR(F56="",G56="",G56&lt;F56),"",IFERROR(G56-F56,"")))</f>
        <v/>
      </c>
    </row>
    <row r="57">
      <c r="A57" s="16" t="n"/>
      <c r="B57" s="16" t="n"/>
      <c r="C57" s="16" t="n"/>
      <c r="D57" s="16" t="n"/>
      <c r="E57" s="16" t="n"/>
      <c r="F57" s="17" t="n"/>
      <c r="G57" s="17" t="n"/>
      <c r="H57" s="17" t="n"/>
      <c r="I57" s="17" t="n"/>
      <c r="J57" s="18" t="n"/>
      <c r="K57" s="17" t="n"/>
      <c r="L57" s="17" t="n"/>
      <c r="M57" s="17" t="n"/>
      <c r="N57" s="17" t="n"/>
      <c r="O57" s="16" t="n"/>
      <c r="P57" s="12">
        <f>IF(COUNTA(A57:O57)=0,"",IFERROR(IF(OR(A57="",B57="",C57="",D57="",E57="",O57=""),"Missing key fields",IF(COUNTIF($A$6:$A$105,A57)&gt;1,"Duplicate record ID",IF(AND(I57&lt;&gt;"",J57=""),"Missing issue detail",IF(OR(AND(F57="",G57&lt;&gt;""),AND(F57&lt;&gt;"",G57&lt;&gt;"",G57&lt;F57),AND(G57="",H57&lt;&gt;""),AND(G57&lt;&gt;"",H57&lt;&gt;"",H57&lt;G57),AND(I57="",K57&lt;&gt;""),AND(I57&lt;&gt;"",K57&lt;&gt;"",K57&lt;I57),AND(L57="",M57&lt;&gt;""),AND(L57&lt;&gt;"",M57&lt;&gt;"",M57&lt;L57),AND(G57="",N57&lt;&gt;""),AND(G57&lt;&gt;"",N57&lt;&gt;"",N57&lt;G57)),"Check dates",IF(N57&lt;&gt;"","Deactivated",IF(AND(E57="Former",OR(F57&lt;&gt;"",G57&lt;&gt;"",H57&lt;&gt;"",I57&lt;&gt;"",J57&lt;&gt;"",K57&lt;&gt;"",L57&lt;&gt;"",M57&lt;&gt;"")),"Deactivation due",IF(AND(L57&lt;&gt;"",M57=""),"Reset pending",IF(AND(I57&lt;&gt;"",K57=""),"Issue open",IF(G57&lt;&gt;"","Active",IF(F57&lt;&gt;"","Invitation pending","Not invited")))))))))),"Check dates"))</f>
        <v/>
      </c>
      <c r="Q57" s="21">
        <f>IF(COUNTA(A57:O57)=0,"",IFERROR(IF(OR(P57="Check dates",P57="Missing key fields",P57="Duplicate record ID",P57="Missing issue detail"),"Review record",IF(P57="Deactivation due","Deactivate access",IF(AND(P57="Reset pending",TODAY()-L57&gt;=Assumptions!$B$6),"Review reset",IF(AND(P57="Issue open",TODAY()-I57&gt;=Assumptions!$B$5),"Review open issue",IF(AND(P57="Invitation pending",TODAY()-F57&gt;=Assumptions!$B$4),"Follow up on activation",IF(AND(P57="Not invited",E57="Current"),"Send invitation",IF(AND(P57="Active",OR(H57="",TODAY()-H57&gt;=Assumptions!$B$7)),"Confirm access",""))))))),"Review record"))</f>
        <v/>
      </c>
      <c r="R57" s="22">
        <f>IF(COUNTA(A57:O57)=0,"",IF(OR(F57="",G57="",G57&lt;F57),"",IFERROR(G57-F57,"")))</f>
        <v/>
      </c>
    </row>
    <row r="58">
      <c r="A58" s="16" t="n"/>
      <c r="B58" s="16" t="n"/>
      <c r="C58" s="16" t="n"/>
      <c r="D58" s="16" t="n"/>
      <c r="E58" s="16" t="n"/>
      <c r="F58" s="17" t="n"/>
      <c r="G58" s="17" t="n"/>
      <c r="H58" s="17" t="n"/>
      <c r="I58" s="17" t="n"/>
      <c r="J58" s="18" t="n"/>
      <c r="K58" s="17" t="n"/>
      <c r="L58" s="17" t="n"/>
      <c r="M58" s="17" t="n"/>
      <c r="N58" s="17" t="n"/>
      <c r="O58" s="16" t="n"/>
      <c r="P58" s="10">
        <f>IF(COUNTA(A58:O58)=0,"",IFERROR(IF(OR(A58="",B58="",C58="",D58="",E58="",O58=""),"Missing key fields",IF(COUNTIF($A$6:$A$105,A58)&gt;1,"Duplicate record ID",IF(AND(I58&lt;&gt;"",J58=""),"Missing issue detail",IF(OR(AND(F58="",G58&lt;&gt;""),AND(F58&lt;&gt;"",G58&lt;&gt;"",G58&lt;F58),AND(G58="",H58&lt;&gt;""),AND(G58&lt;&gt;"",H58&lt;&gt;"",H58&lt;G58),AND(I58="",K58&lt;&gt;""),AND(I58&lt;&gt;"",K58&lt;&gt;"",K58&lt;I58),AND(L58="",M58&lt;&gt;""),AND(L58&lt;&gt;"",M58&lt;&gt;"",M58&lt;L58),AND(G58="",N58&lt;&gt;""),AND(G58&lt;&gt;"",N58&lt;&gt;"",N58&lt;G58)),"Check dates",IF(N58&lt;&gt;"","Deactivated",IF(AND(E58="Former",OR(F58&lt;&gt;"",G58&lt;&gt;"",H58&lt;&gt;"",I58&lt;&gt;"",J58&lt;&gt;"",K58&lt;&gt;"",L58&lt;&gt;"",M58&lt;&gt;"")),"Deactivation due",IF(AND(L58&lt;&gt;"",M58=""),"Reset pending",IF(AND(I58&lt;&gt;"",K58=""),"Issue open",IF(G58&lt;&gt;"","Active",IF(F58&lt;&gt;"","Invitation pending","Not invited")))))))))),"Check dates"))</f>
        <v/>
      </c>
      <c r="Q58" s="19">
        <f>IF(COUNTA(A58:O58)=0,"",IFERROR(IF(OR(P58="Check dates",P58="Missing key fields",P58="Duplicate record ID",P58="Missing issue detail"),"Review record",IF(P58="Deactivation due","Deactivate access",IF(AND(P58="Reset pending",TODAY()-L58&gt;=Assumptions!$B$6),"Review reset",IF(AND(P58="Issue open",TODAY()-I58&gt;=Assumptions!$B$5),"Review open issue",IF(AND(P58="Invitation pending",TODAY()-F58&gt;=Assumptions!$B$4),"Follow up on activation",IF(AND(P58="Not invited",E58="Current"),"Send invitation",IF(AND(P58="Active",OR(H58="",TODAY()-H58&gt;=Assumptions!$B$7)),"Confirm access",""))))))),"Review record"))</f>
        <v/>
      </c>
      <c r="R58" s="20">
        <f>IF(COUNTA(A58:O58)=0,"",IF(OR(F58="",G58="",G58&lt;F58),"",IFERROR(G58-F58,"")))</f>
        <v/>
      </c>
    </row>
    <row r="59">
      <c r="A59" s="16" t="n"/>
      <c r="B59" s="16" t="n"/>
      <c r="C59" s="16" t="n"/>
      <c r="D59" s="16" t="n"/>
      <c r="E59" s="16" t="n"/>
      <c r="F59" s="17" t="n"/>
      <c r="G59" s="17" t="n"/>
      <c r="H59" s="17" t="n"/>
      <c r="I59" s="17" t="n"/>
      <c r="J59" s="18" t="n"/>
      <c r="K59" s="17" t="n"/>
      <c r="L59" s="17" t="n"/>
      <c r="M59" s="17" t="n"/>
      <c r="N59" s="17" t="n"/>
      <c r="O59" s="16" t="n"/>
      <c r="P59" s="12">
        <f>IF(COUNTA(A59:O59)=0,"",IFERROR(IF(OR(A59="",B59="",C59="",D59="",E59="",O59=""),"Missing key fields",IF(COUNTIF($A$6:$A$105,A59)&gt;1,"Duplicate record ID",IF(AND(I59&lt;&gt;"",J59=""),"Missing issue detail",IF(OR(AND(F59="",G59&lt;&gt;""),AND(F59&lt;&gt;"",G59&lt;&gt;"",G59&lt;F59),AND(G59="",H59&lt;&gt;""),AND(G59&lt;&gt;"",H59&lt;&gt;"",H59&lt;G59),AND(I59="",K59&lt;&gt;""),AND(I59&lt;&gt;"",K59&lt;&gt;"",K59&lt;I59),AND(L59="",M59&lt;&gt;""),AND(L59&lt;&gt;"",M59&lt;&gt;"",M59&lt;L59),AND(G59="",N59&lt;&gt;""),AND(G59&lt;&gt;"",N59&lt;&gt;"",N59&lt;G59)),"Check dates",IF(N59&lt;&gt;"","Deactivated",IF(AND(E59="Former",OR(F59&lt;&gt;"",G59&lt;&gt;"",H59&lt;&gt;"",I59&lt;&gt;"",J59&lt;&gt;"",K59&lt;&gt;"",L59&lt;&gt;"",M59&lt;&gt;"")),"Deactivation due",IF(AND(L59&lt;&gt;"",M59=""),"Reset pending",IF(AND(I59&lt;&gt;"",K59=""),"Issue open",IF(G59&lt;&gt;"","Active",IF(F59&lt;&gt;"","Invitation pending","Not invited")))))))))),"Check dates"))</f>
        <v/>
      </c>
      <c r="Q59" s="21">
        <f>IF(COUNTA(A59:O59)=0,"",IFERROR(IF(OR(P59="Check dates",P59="Missing key fields",P59="Duplicate record ID",P59="Missing issue detail"),"Review record",IF(P59="Deactivation due","Deactivate access",IF(AND(P59="Reset pending",TODAY()-L59&gt;=Assumptions!$B$6),"Review reset",IF(AND(P59="Issue open",TODAY()-I59&gt;=Assumptions!$B$5),"Review open issue",IF(AND(P59="Invitation pending",TODAY()-F59&gt;=Assumptions!$B$4),"Follow up on activation",IF(AND(P59="Not invited",E59="Current"),"Send invitation",IF(AND(P59="Active",OR(H59="",TODAY()-H59&gt;=Assumptions!$B$7)),"Confirm access",""))))))),"Review record"))</f>
        <v/>
      </c>
      <c r="R59" s="22">
        <f>IF(COUNTA(A59:O59)=0,"",IF(OR(F59="",G59="",G59&lt;F59),"",IFERROR(G59-F59,"")))</f>
        <v/>
      </c>
    </row>
    <row r="60">
      <c r="A60" s="16" t="n"/>
      <c r="B60" s="16" t="n"/>
      <c r="C60" s="16" t="n"/>
      <c r="D60" s="16" t="n"/>
      <c r="E60" s="16" t="n"/>
      <c r="F60" s="17" t="n"/>
      <c r="G60" s="17" t="n"/>
      <c r="H60" s="17" t="n"/>
      <c r="I60" s="17" t="n"/>
      <c r="J60" s="18" t="n"/>
      <c r="K60" s="17" t="n"/>
      <c r="L60" s="17" t="n"/>
      <c r="M60" s="17" t="n"/>
      <c r="N60" s="17" t="n"/>
      <c r="O60" s="16" t="n"/>
      <c r="P60" s="10">
        <f>IF(COUNTA(A60:O60)=0,"",IFERROR(IF(OR(A60="",B60="",C60="",D60="",E60="",O60=""),"Missing key fields",IF(COUNTIF($A$6:$A$105,A60)&gt;1,"Duplicate record ID",IF(AND(I60&lt;&gt;"",J60=""),"Missing issue detail",IF(OR(AND(F60="",G60&lt;&gt;""),AND(F60&lt;&gt;"",G60&lt;&gt;"",G60&lt;F60),AND(G60="",H60&lt;&gt;""),AND(G60&lt;&gt;"",H60&lt;&gt;"",H60&lt;G60),AND(I60="",K60&lt;&gt;""),AND(I60&lt;&gt;"",K60&lt;&gt;"",K60&lt;I60),AND(L60="",M60&lt;&gt;""),AND(L60&lt;&gt;"",M60&lt;&gt;"",M60&lt;L60),AND(G60="",N60&lt;&gt;""),AND(G60&lt;&gt;"",N60&lt;&gt;"",N60&lt;G60)),"Check dates",IF(N60&lt;&gt;"","Deactivated",IF(AND(E60="Former",OR(F60&lt;&gt;"",G60&lt;&gt;"",H60&lt;&gt;"",I60&lt;&gt;"",J60&lt;&gt;"",K60&lt;&gt;"",L60&lt;&gt;"",M60&lt;&gt;"")),"Deactivation due",IF(AND(L60&lt;&gt;"",M60=""),"Reset pending",IF(AND(I60&lt;&gt;"",K60=""),"Issue open",IF(G60&lt;&gt;"","Active",IF(F60&lt;&gt;"","Invitation pending","Not invited")))))))))),"Check dates"))</f>
        <v/>
      </c>
      <c r="Q60" s="19">
        <f>IF(COUNTA(A60:O60)=0,"",IFERROR(IF(OR(P60="Check dates",P60="Missing key fields",P60="Duplicate record ID",P60="Missing issue detail"),"Review record",IF(P60="Deactivation due","Deactivate access",IF(AND(P60="Reset pending",TODAY()-L60&gt;=Assumptions!$B$6),"Review reset",IF(AND(P60="Issue open",TODAY()-I60&gt;=Assumptions!$B$5),"Review open issue",IF(AND(P60="Invitation pending",TODAY()-F60&gt;=Assumptions!$B$4),"Follow up on activation",IF(AND(P60="Not invited",E60="Current"),"Send invitation",IF(AND(P60="Active",OR(H60="",TODAY()-H60&gt;=Assumptions!$B$7)),"Confirm access",""))))))),"Review record"))</f>
        <v/>
      </c>
      <c r="R60" s="20">
        <f>IF(COUNTA(A60:O60)=0,"",IF(OR(F60="",G60="",G60&lt;F60),"",IFERROR(G60-F60,"")))</f>
        <v/>
      </c>
    </row>
    <row r="61">
      <c r="A61" s="16" t="n"/>
      <c r="B61" s="16" t="n"/>
      <c r="C61" s="16" t="n"/>
      <c r="D61" s="16" t="n"/>
      <c r="E61" s="16" t="n"/>
      <c r="F61" s="17" t="n"/>
      <c r="G61" s="17" t="n"/>
      <c r="H61" s="17" t="n"/>
      <c r="I61" s="17" t="n"/>
      <c r="J61" s="18" t="n"/>
      <c r="K61" s="17" t="n"/>
      <c r="L61" s="17" t="n"/>
      <c r="M61" s="17" t="n"/>
      <c r="N61" s="17" t="n"/>
      <c r="O61" s="16" t="n"/>
      <c r="P61" s="12">
        <f>IF(COUNTA(A61:O61)=0,"",IFERROR(IF(OR(A61="",B61="",C61="",D61="",E61="",O61=""),"Missing key fields",IF(COUNTIF($A$6:$A$105,A61)&gt;1,"Duplicate record ID",IF(AND(I61&lt;&gt;"",J61=""),"Missing issue detail",IF(OR(AND(F61="",G61&lt;&gt;""),AND(F61&lt;&gt;"",G61&lt;&gt;"",G61&lt;F61),AND(G61="",H61&lt;&gt;""),AND(G61&lt;&gt;"",H61&lt;&gt;"",H61&lt;G61),AND(I61="",K61&lt;&gt;""),AND(I61&lt;&gt;"",K61&lt;&gt;"",K61&lt;I61),AND(L61="",M61&lt;&gt;""),AND(L61&lt;&gt;"",M61&lt;&gt;"",M61&lt;L61),AND(G61="",N61&lt;&gt;""),AND(G61&lt;&gt;"",N61&lt;&gt;"",N61&lt;G61)),"Check dates",IF(N61&lt;&gt;"","Deactivated",IF(AND(E61="Former",OR(F61&lt;&gt;"",G61&lt;&gt;"",H61&lt;&gt;"",I61&lt;&gt;"",J61&lt;&gt;"",K61&lt;&gt;"",L61&lt;&gt;"",M61&lt;&gt;"")),"Deactivation due",IF(AND(L61&lt;&gt;"",M61=""),"Reset pending",IF(AND(I61&lt;&gt;"",K61=""),"Issue open",IF(G61&lt;&gt;"","Active",IF(F61&lt;&gt;"","Invitation pending","Not invited")))))))))),"Check dates"))</f>
        <v/>
      </c>
      <c r="Q61" s="21">
        <f>IF(COUNTA(A61:O61)=0,"",IFERROR(IF(OR(P61="Check dates",P61="Missing key fields",P61="Duplicate record ID",P61="Missing issue detail"),"Review record",IF(P61="Deactivation due","Deactivate access",IF(AND(P61="Reset pending",TODAY()-L61&gt;=Assumptions!$B$6),"Review reset",IF(AND(P61="Issue open",TODAY()-I61&gt;=Assumptions!$B$5),"Review open issue",IF(AND(P61="Invitation pending",TODAY()-F61&gt;=Assumptions!$B$4),"Follow up on activation",IF(AND(P61="Not invited",E61="Current"),"Send invitation",IF(AND(P61="Active",OR(H61="",TODAY()-H61&gt;=Assumptions!$B$7)),"Confirm access",""))))))),"Review record"))</f>
        <v/>
      </c>
      <c r="R61" s="22">
        <f>IF(COUNTA(A61:O61)=0,"",IF(OR(F61="",G61="",G61&lt;F61),"",IFERROR(G61-F61,"")))</f>
        <v/>
      </c>
    </row>
    <row r="62">
      <c r="A62" s="16" t="n"/>
      <c r="B62" s="16" t="n"/>
      <c r="C62" s="16" t="n"/>
      <c r="D62" s="16" t="n"/>
      <c r="E62" s="16" t="n"/>
      <c r="F62" s="17" t="n"/>
      <c r="G62" s="17" t="n"/>
      <c r="H62" s="17" t="n"/>
      <c r="I62" s="17" t="n"/>
      <c r="J62" s="18" t="n"/>
      <c r="K62" s="17" t="n"/>
      <c r="L62" s="17" t="n"/>
      <c r="M62" s="17" t="n"/>
      <c r="N62" s="17" t="n"/>
      <c r="O62" s="16" t="n"/>
      <c r="P62" s="10">
        <f>IF(COUNTA(A62:O62)=0,"",IFERROR(IF(OR(A62="",B62="",C62="",D62="",E62="",O62=""),"Missing key fields",IF(COUNTIF($A$6:$A$105,A62)&gt;1,"Duplicate record ID",IF(AND(I62&lt;&gt;"",J62=""),"Missing issue detail",IF(OR(AND(F62="",G62&lt;&gt;""),AND(F62&lt;&gt;"",G62&lt;&gt;"",G62&lt;F62),AND(G62="",H62&lt;&gt;""),AND(G62&lt;&gt;"",H62&lt;&gt;"",H62&lt;G62),AND(I62="",K62&lt;&gt;""),AND(I62&lt;&gt;"",K62&lt;&gt;"",K62&lt;I62),AND(L62="",M62&lt;&gt;""),AND(L62&lt;&gt;"",M62&lt;&gt;"",M62&lt;L62),AND(G62="",N62&lt;&gt;""),AND(G62&lt;&gt;"",N62&lt;&gt;"",N62&lt;G62)),"Check dates",IF(N62&lt;&gt;"","Deactivated",IF(AND(E62="Former",OR(F62&lt;&gt;"",G62&lt;&gt;"",H62&lt;&gt;"",I62&lt;&gt;"",J62&lt;&gt;"",K62&lt;&gt;"",L62&lt;&gt;"",M62&lt;&gt;"")),"Deactivation due",IF(AND(L62&lt;&gt;"",M62=""),"Reset pending",IF(AND(I62&lt;&gt;"",K62=""),"Issue open",IF(G62&lt;&gt;"","Active",IF(F62&lt;&gt;"","Invitation pending","Not invited")))))))))),"Check dates"))</f>
        <v/>
      </c>
      <c r="Q62" s="19">
        <f>IF(COUNTA(A62:O62)=0,"",IFERROR(IF(OR(P62="Check dates",P62="Missing key fields",P62="Duplicate record ID",P62="Missing issue detail"),"Review record",IF(P62="Deactivation due","Deactivate access",IF(AND(P62="Reset pending",TODAY()-L62&gt;=Assumptions!$B$6),"Review reset",IF(AND(P62="Issue open",TODAY()-I62&gt;=Assumptions!$B$5),"Review open issue",IF(AND(P62="Invitation pending",TODAY()-F62&gt;=Assumptions!$B$4),"Follow up on activation",IF(AND(P62="Not invited",E62="Current"),"Send invitation",IF(AND(P62="Active",OR(H62="",TODAY()-H62&gt;=Assumptions!$B$7)),"Confirm access",""))))))),"Review record"))</f>
        <v/>
      </c>
      <c r="R62" s="20">
        <f>IF(COUNTA(A62:O62)=0,"",IF(OR(F62="",G62="",G62&lt;F62),"",IFERROR(G62-F62,"")))</f>
        <v/>
      </c>
    </row>
    <row r="63">
      <c r="A63" s="16" t="n"/>
      <c r="B63" s="16" t="n"/>
      <c r="C63" s="16" t="n"/>
      <c r="D63" s="16" t="n"/>
      <c r="E63" s="16" t="n"/>
      <c r="F63" s="17" t="n"/>
      <c r="G63" s="17" t="n"/>
      <c r="H63" s="17" t="n"/>
      <c r="I63" s="17" t="n"/>
      <c r="J63" s="18" t="n"/>
      <c r="K63" s="17" t="n"/>
      <c r="L63" s="17" t="n"/>
      <c r="M63" s="17" t="n"/>
      <c r="N63" s="17" t="n"/>
      <c r="O63" s="16" t="n"/>
      <c r="P63" s="12">
        <f>IF(COUNTA(A63:O63)=0,"",IFERROR(IF(OR(A63="",B63="",C63="",D63="",E63="",O63=""),"Missing key fields",IF(COUNTIF($A$6:$A$105,A63)&gt;1,"Duplicate record ID",IF(AND(I63&lt;&gt;"",J63=""),"Missing issue detail",IF(OR(AND(F63="",G63&lt;&gt;""),AND(F63&lt;&gt;"",G63&lt;&gt;"",G63&lt;F63),AND(G63="",H63&lt;&gt;""),AND(G63&lt;&gt;"",H63&lt;&gt;"",H63&lt;G63),AND(I63="",K63&lt;&gt;""),AND(I63&lt;&gt;"",K63&lt;&gt;"",K63&lt;I63),AND(L63="",M63&lt;&gt;""),AND(L63&lt;&gt;"",M63&lt;&gt;"",M63&lt;L63),AND(G63="",N63&lt;&gt;""),AND(G63&lt;&gt;"",N63&lt;&gt;"",N63&lt;G63)),"Check dates",IF(N63&lt;&gt;"","Deactivated",IF(AND(E63="Former",OR(F63&lt;&gt;"",G63&lt;&gt;"",H63&lt;&gt;"",I63&lt;&gt;"",J63&lt;&gt;"",K63&lt;&gt;"",L63&lt;&gt;"",M63&lt;&gt;"")),"Deactivation due",IF(AND(L63&lt;&gt;"",M63=""),"Reset pending",IF(AND(I63&lt;&gt;"",K63=""),"Issue open",IF(G63&lt;&gt;"","Active",IF(F63&lt;&gt;"","Invitation pending","Not invited")))))))))),"Check dates"))</f>
        <v/>
      </c>
      <c r="Q63" s="21">
        <f>IF(COUNTA(A63:O63)=0,"",IFERROR(IF(OR(P63="Check dates",P63="Missing key fields",P63="Duplicate record ID",P63="Missing issue detail"),"Review record",IF(P63="Deactivation due","Deactivate access",IF(AND(P63="Reset pending",TODAY()-L63&gt;=Assumptions!$B$6),"Review reset",IF(AND(P63="Issue open",TODAY()-I63&gt;=Assumptions!$B$5),"Review open issue",IF(AND(P63="Invitation pending",TODAY()-F63&gt;=Assumptions!$B$4),"Follow up on activation",IF(AND(P63="Not invited",E63="Current"),"Send invitation",IF(AND(P63="Active",OR(H63="",TODAY()-H63&gt;=Assumptions!$B$7)),"Confirm access",""))))))),"Review record"))</f>
        <v/>
      </c>
      <c r="R63" s="22">
        <f>IF(COUNTA(A63:O63)=0,"",IF(OR(F63="",G63="",G63&lt;F63),"",IFERROR(G63-F63,"")))</f>
        <v/>
      </c>
    </row>
    <row r="64">
      <c r="A64" s="16" t="n"/>
      <c r="B64" s="16" t="n"/>
      <c r="C64" s="16" t="n"/>
      <c r="D64" s="16" t="n"/>
      <c r="E64" s="16" t="n"/>
      <c r="F64" s="17" t="n"/>
      <c r="G64" s="17" t="n"/>
      <c r="H64" s="17" t="n"/>
      <c r="I64" s="17" t="n"/>
      <c r="J64" s="18" t="n"/>
      <c r="K64" s="17" t="n"/>
      <c r="L64" s="17" t="n"/>
      <c r="M64" s="17" t="n"/>
      <c r="N64" s="17" t="n"/>
      <c r="O64" s="16" t="n"/>
      <c r="P64" s="10">
        <f>IF(COUNTA(A64:O64)=0,"",IFERROR(IF(OR(A64="",B64="",C64="",D64="",E64="",O64=""),"Missing key fields",IF(COUNTIF($A$6:$A$105,A64)&gt;1,"Duplicate record ID",IF(AND(I64&lt;&gt;"",J64=""),"Missing issue detail",IF(OR(AND(F64="",G64&lt;&gt;""),AND(F64&lt;&gt;"",G64&lt;&gt;"",G64&lt;F64),AND(G64="",H64&lt;&gt;""),AND(G64&lt;&gt;"",H64&lt;&gt;"",H64&lt;G64),AND(I64="",K64&lt;&gt;""),AND(I64&lt;&gt;"",K64&lt;&gt;"",K64&lt;I64),AND(L64="",M64&lt;&gt;""),AND(L64&lt;&gt;"",M64&lt;&gt;"",M64&lt;L64),AND(G64="",N64&lt;&gt;""),AND(G64&lt;&gt;"",N64&lt;&gt;"",N64&lt;G64)),"Check dates",IF(N64&lt;&gt;"","Deactivated",IF(AND(E64="Former",OR(F64&lt;&gt;"",G64&lt;&gt;"",H64&lt;&gt;"",I64&lt;&gt;"",J64&lt;&gt;"",K64&lt;&gt;"",L64&lt;&gt;"",M64&lt;&gt;"")),"Deactivation due",IF(AND(L64&lt;&gt;"",M64=""),"Reset pending",IF(AND(I64&lt;&gt;"",K64=""),"Issue open",IF(G64&lt;&gt;"","Active",IF(F64&lt;&gt;"","Invitation pending","Not invited")))))))))),"Check dates"))</f>
        <v/>
      </c>
      <c r="Q64" s="19">
        <f>IF(COUNTA(A64:O64)=0,"",IFERROR(IF(OR(P64="Check dates",P64="Missing key fields",P64="Duplicate record ID",P64="Missing issue detail"),"Review record",IF(P64="Deactivation due","Deactivate access",IF(AND(P64="Reset pending",TODAY()-L64&gt;=Assumptions!$B$6),"Review reset",IF(AND(P64="Issue open",TODAY()-I64&gt;=Assumptions!$B$5),"Review open issue",IF(AND(P64="Invitation pending",TODAY()-F64&gt;=Assumptions!$B$4),"Follow up on activation",IF(AND(P64="Not invited",E64="Current"),"Send invitation",IF(AND(P64="Active",OR(H64="",TODAY()-H64&gt;=Assumptions!$B$7)),"Confirm access",""))))))),"Review record"))</f>
        <v/>
      </c>
      <c r="R64" s="20">
        <f>IF(COUNTA(A64:O64)=0,"",IF(OR(F64="",G64="",G64&lt;F64),"",IFERROR(G64-F64,"")))</f>
        <v/>
      </c>
    </row>
    <row r="65">
      <c r="A65" s="16" t="n"/>
      <c r="B65" s="16" t="n"/>
      <c r="C65" s="16" t="n"/>
      <c r="D65" s="16" t="n"/>
      <c r="E65" s="16" t="n"/>
      <c r="F65" s="17" t="n"/>
      <c r="G65" s="17" t="n"/>
      <c r="H65" s="17" t="n"/>
      <c r="I65" s="17" t="n"/>
      <c r="J65" s="18" t="n"/>
      <c r="K65" s="17" t="n"/>
      <c r="L65" s="17" t="n"/>
      <c r="M65" s="17" t="n"/>
      <c r="N65" s="17" t="n"/>
      <c r="O65" s="16" t="n"/>
      <c r="P65" s="12">
        <f>IF(COUNTA(A65:O65)=0,"",IFERROR(IF(OR(A65="",B65="",C65="",D65="",E65="",O65=""),"Missing key fields",IF(COUNTIF($A$6:$A$105,A65)&gt;1,"Duplicate record ID",IF(AND(I65&lt;&gt;"",J65=""),"Missing issue detail",IF(OR(AND(F65="",G65&lt;&gt;""),AND(F65&lt;&gt;"",G65&lt;&gt;"",G65&lt;F65),AND(G65="",H65&lt;&gt;""),AND(G65&lt;&gt;"",H65&lt;&gt;"",H65&lt;G65),AND(I65="",K65&lt;&gt;""),AND(I65&lt;&gt;"",K65&lt;&gt;"",K65&lt;I65),AND(L65="",M65&lt;&gt;""),AND(L65&lt;&gt;"",M65&lt;&gt;"",M65&lt;L65),AND(G65="",N65&lt;&gt;""),AND(G65&lt;&gt;"",N65&lt;&gt;"",N65&lt;G65)),"Check dates",IF(N65&lt;&gt;"","Deactivated",IF(AND(E65="Former",OR(F65&lt;&gt;"",G65&lt;&gt;"",H65&lt;&gt;"",I65&lt;&gt;"",J65&lt;&gt;"",K65&lt;&gt;"",L65&lt;&gt;"",M65&lt;&gt;"")),"Deactivation due",IF(AND(L65&lt;&gt;"",M65=""),"Reset pending",IF(AND(I65&lt;&gt;"",K65=""),"Issue open",IF(G65&lt;&gt;"","Active",IF(F65&lt;&gt;"","Invitation pending","Not invited")))))))))),"Check dates"))</f>
        <v/>
      </c>
      <c r="Q65" s="21">
        <f>IF(COUNTA(A65:O65)=0,"",IFERROR(IF(OR(P65="Check dates",P65="Missing key fields",P65="Duplicate record ID",P65="Missing issue detail"),"Review record",IF(P65="Deactivation due","Deactivate access",IF(AND(P65="Reset pending",TODAY()-L65&gt;=Assumptions!$B$6),"Review reset",IF(AND(P65="Issue open",TODAY()-I65&gt;=Assumptions!$B$5),"Review open issue",IF(AND(P65="Invitation pending",TODAY()-F65&gt;=Assumptions!$B$4),"Follow up on activation",IF(AND(P65="Not invited",E65="Current"),"Send invitation",IF(AND(P65="Active",OR(H65="",TODAY()-H65&gt;=Assumptions!$B$7)),"Confirm access",""))))))),"Review record"))</f>
        <v/>
      </c>
      <c r="R65" s="22">
        <f>IF(COUNTA(A65:O65)=0,"",IF(OR(F65="",G65="",G65&lt;F65),"",IFERROR(G65-F65,"")))</f>
        <v/>
      </c>
    </row>
    <row r="66">
      <c r="A66" s="16" t="n"/>
      <c r="B66" s="16" t="n"/>
      <c r="C66" s="16" t="n"/>
      <c r="D66" s="16" t="n"/>
      <c r="E66" s="16" t="n"/>
      <c r="F66" s="17" t="n"/>
      <c r="G66" s="17" t="n"/>
      <c r="H66" s="17" t="n"/>
      <c r="I66" s="17" t="n"/>
      <c r="J66" s="18" t="n"/>
      <c r="K66" s="17" t="n"/>
      <c r="L66" s="17" t="n"/>
      <c r="M66" s="17" t="n"/>
      <c r="N66" s="17" t="n"/>
      <c r="O66" s="16" t="n"/>
      <c r="P66" s="10">
        <f>IF(COUNTA(A66:O66)=0,"",IFERROR(IF(OR(A66="",B66="",C66="",D66="",E66="",O66=""),"Missing key fields",IF(COUNTIF($A$6:$A$105,A66)&gt;1,"Duplicate record ID",IF(AND(I66&lt;&gt;"",J66=""),"Missing issue detail",IF(OR(AND(F66="",G66&lt;&gt;""),AND(F66&lt;&gt;"",G66&lt;&gt;"",G66&lt;F66),AND(G66="",H66&lt;&gt;""),AND(G66&lt;&gt;"",H66&lt;&gt;"",H66&lt;G66),AND(I66="",K66&lt;&gt;""),AND(I66&lt;&gt;"",K66&lt;&gt;"",K66&lt;I66),AND(L66="",M66&lt;&gt;""),AND(L66&lt;&gt;"",M66&lt;&gt;"",M66&lt;L66),AND(G66="",N66&lt;&gt;""),AND(G66&lt;&gt;"",N66&lt;&gt;"",N66&lt;G66)),"Check dates",IF(N66&lt;&gt;"","Deactivated",IF(AND(E66="Former",OR(F66&lt;&gt;"",G66&lt;&gt;"",H66&lt;&gt;"",I66&lt;&gt;"",J66&lt;&gt;"",K66&lt;&gt;"",L66&lt;&gt;"",M66&lt;&gt;"")),"Deactivation due",IF(AND(L66&lt;&gt;"",M66=""),"Reset pending",IF(AND(I66&lt;&gt;"",K66=""),"Issue open",IF(G66&lt;&gt;"","Active",IF(F66&lt;&gt;"","Invitation pending","Not invited")))))))))),"Check dates"))</f>
        <v/>
      </c>
      <c r="Q66" s="19">
        <f>IF(COUNTA(A66:O66)=0,"",IFERROR(IF(OR(P66="Check dates",P66="Missing key fields",P66="Duplicate record ID",P66="Missing issue detail"),"Review record",IF(P66="Deactivation due","Deactivate access",IF(AND(P66="Reset pending",TODAY()-L66&gt;=Assumptions!$B$6),"Review reset",IF(AND(P66="Issue open",TODAY()-I66&gt;=Assumptions!$B$5),"Review open issue",IF(AND(P66="Invitation pending",TODAY()-F66&gt;=Assumptions!$B$4),"Follow up on activation",IF(AND(P66="Not invited",E66="Current"),"Send invitation",IF(AND(P66="Active",OR(H66="",TODAY()-H66&gt;=Assumptions!$B$7)),"Confirm access",""))))))),"Review record"))</f>
        <v/>
      </c>
      <c r="R66" s="20">
        <f>IF(COUNTA(A66:O66)=0,"",IF(OR(F66="",G66="",G66&lt;F66),"",IFERROR(G66-F66,"")))</f>
        <v/>
      </c>
    </row>
    <row r="67">
      <c r="A67" s="16" t="n"/>
      <c r="B67" s="16" t="n"/>
      <c r="C67" s="16" t="n"/>
      <c r="D67" s="16" t="n"/>
      <c r="E67" s="16" t="n"/>
      <c r="F67" s="17" t="n"/>
      <c r="G67" s="17" t="n"/>
      <c r="H67" s="17" t="n"/>
      <c r="I67" s="17" t="n"/>
      <c r="J67" s="18" t="n"/>
      <c r="K67" s="17" t="n"/>
      <c r="L67" s="17" t="n"/>
      <c r="M67" s="17" t="n"/>
      <c r="N67" s="17" t="n"/>
      <c r="O67" s="16" t="n"/>
      <c r="P67" s="12">
        <f>IF(COUNTA(A67:O67)=0,"",IFERROR(IF(OR(A67="",B67="",C67="",D67="",E67="",O67=""),"Missing key fields",IF(COUNTIF($A$6:$A$105,A67)&gt;1,"Duplicate record ID",IF(AND(I67&lt;&gt;"",J67=""),"Missing issue detail",IF(OR(AND(F67="",G67&lt;&gt;""),AND(F67&lt;&gt;"",G67&lt;&gt;"",G67&lt;F67),AND(G67="",H67&lt;&gt;""),AND(G67&lt;&gt;"",H67&lt;&gt;"",H67&lt;G67),AND(I67="",K67&lt;&gt;""),AND(I67&lt;&gt;"",K67&lt;&gt;"",K67&lt;I67),AND(L67="",M67&lt;&gt;""),AND(L67&lt;&gt;"",M67&lt;&gt;"",M67&lt;L67),AND(G67="",N67&lt;&gt;""),AND(G67&lt;&gt;"",N67&lt;&gt;"",N67&lt;G67)),"Check dates",IF(N67&lt;&gt;"","Deactivated",IF(AND(E67="Former",OR(F67&lt;&gt;"",G67&lt;&gt;"",H67&lt;&gt;"",I67&lt;&gt;"",J67&lt;&gt;"",K67&lt;&gt;"",L67&lt;&gt;"",M67&lt;&gt;"")),"Deactivation due",IF(AND(L67&lt;&gt;"",M67=""),"Reset pending",IF(AND(I67&lt;&gt;"",K67=""),"Issue open",IF(G67&lt;&gt;"","Active",IF(F67&lt;&gt;"","Invitation pending","Not invited")))))))))),"Check dates"))</f>
        <v/>
      </c>
      <c r="Q67" s="21">
        <f>IF(COUNTA(A67:O67)=0,"",IFERROR(IF(OR(P67="Check dates",P67="Missing key fields",P67="Duplicate record ID",P67="Missing issue detail"),"Review record",IF(P67="Deactivation due","Deactivate access",IF(AND(P67="Reset pending",TODAY()-L67&gt;=Assumptions!$B$6),"Review reset",IF(AND(P67="Issue open",TODAY()-I67&gt;=Assumptions!$B$5),"Review open issue",IF(AND(P67="Invitation pending",TODAY()-F67&gt;=Assumptions!$B$4),"Follow up on activation",IF(AND(P67="Not invited",E67="Current"),"Send invitation",IF(AND(P67="Active",OR(H67="",TODAY()-H67&gt;=Assumptions!$B$7)),"Confirm access",""))))))),"Review record"))</f>
        <v/>
      </c>
      <c r="R67" s="22">
        <f>IF(COUNTA(A67:O67)=0,"",IF(OR(F67="",G67="",G67&lt;F67),"",IFERROR(G67-F67,"")))</f>
        <v/>
      </c>
    </row>
    <row r="68">
      <c r="A68" s="16" t="n"/>
      <c r="B68" s="16" t="n"/>
      <c r="C68" s="16" t="n"/>
      <c r="D68" s="16" t="n"/>
      <c r="E68" s="16" t="n"/>
      <c r="F68" s="17" t="n"/>
      <c r="G68" s="17" t="n"/>
      <c r="H68" s="17" t="n"/>
      <c r="I68" s="17" t="n"/>
      <c r="J68" s="18" t="n"/>
      <c r="K68" s="17" t="n"/>
      <c r="L68" s="17" t="n"/>
      <c r="M68" s="17" t="n"/>
      <c r="N68" s="17" t="n"/>
      <c r="O68" s="16" t="n"/>
      <c r="P68" s="10">
        <f>IF(COUNTA(A68:O68)=0,"",IFERROR(IF(OR(A68="",B68="",C68="",D68="",E68="",O68=""),"Missing key fields",IF(COUNTIF($A$6:$A$105,A68)&gt;1,"Duplicate record ID",IF(AND(I68&lt;&gt;"",J68=""),"Missing issue detail",IF(OR(AND(F68="",G68&lt;&gt;""),AND(F68&lt;&gt;"",G68&lt;&gt;"",G68&lt;F68),AND(G68="",H68&lt;&gt;""),AND(G68&lt;&gt;"",H68&lt;&gt;"",H68&lt;G68),AND(I68="",K68&lt;&gt;""),AND(I68&lt;&gt;"",K68&lt;&gt;"",K68&lt;I68),AND(L68="",M68&lt;&gt;""),AND(L68&lt;&gt;"",M68&lt;&gt;"",M68&lt;L68),AND(G68="",N68&lt;&gt;""),AND(G68&lt;&gt;"",N68&lt;&gt;"",N68&lt;G68)),"Check dates",IF(N68&lt;&gt;"","Deactivated",IF(AND(E68="Former",OR(F68&lt;&gt;"",G68&lt;&gt;"",H68&lt;&gt;"",I68&lt;&gt;"",J68&lt;&gt;"",K68&lt;&gt;"",L68&lt;&gt;"",M68&lt;&gt;"")),"Deactivation due",IF(AND(L68&lt;&gt;"",M68=""),"Reset pending",IF(AND(I68&lt;&gt;"",K68=""),"Issue open",IF(G68&lt;&gt;"","Active",IF(F68&lt;&gt;"","Invitation pending","Not invited")))))))))),"Check dates"))</f>
        <v/>
      </c>
      <c r="Q68" s="19">
        <f>IF(COUNTA(A68:O68)=0,"",IFERROR(IF(OR(P68="Check dates",P68="Missing key fields",P68="Duplicate record ID",P68="Missing issue detail"),"Review record",IF(P68="Deactivation due","Deactivate access",IF(AND(P68="Reset pending",TODAY()-L68&gt;=Assumptions!$B$6),"Review reset",IF(AND(P68="Issue open",TODAY()-I68&gt;=Assumptions!$B$5),"Review open issue",IF(AND(P68="Invitation pending",TODAY()-F68&gt;=Assumptions!$B$4),"Follow up on activation",IF(AND(P68="Not invited",E68="Current"),"Send invitation",IF(AND(P68="Active",OR(H68="",TODAY()-H68&gt;=Assumptions!$B$7)),"Confirm access",""))))))),"Review record"))</f>
        <v/>
      </c>
      <c r="R68" s="20">
        <f>IF(COUNTA(A68:O68)=0,"",IF(OR(F68="",G68="",G68&lt;F68),"",IFERROR(G68-F68,"")))</f>
        <v/>
      </c>
    </row>
    <row r="69">
      <c r="A69" s="16" t="n"/>
      <c r="B69" s="16" t="n"/>
      <c r="C69" s="16" t="n"/>
      <c r="D69" s="16" t="n"/>
      <c r="E69" s="16" t="n"/>
      <c r="F69" s="17" t="n"/>
      <c r="G69" s="17" t="n"/>
      <c r="H69" s="17" t="n"/>
      <c r="I69" s="17" t="n"/>
      <c r="J69" s="18" t="n"/>
      <c r="K69" s="17" t="n"/>
      <c r="L69" s="17" t="n"/>
      <c r="M69" s="17" t="n"/>
      <c r="N69" s="17" t="n"/>
      <c r="O69" s="16" t="n"/>
      <c r="P69" s="12">
        <f>IF(COUNTA(A69:O69)=0,"",IFERROR(IF(OR(A69="",B69="",C69="",D69="",E69="",O69=""),"Missing key fields",IF(COUNTIF($A$6:$A$105,A69)&gt;1,"Duplicate record ID",IF(AND(I69&lt;&gt;"",J69=""),"Missing issue detail",IF(OR(AND(F69="",G69&lt;&gt;""),AND(F69&lt;&gt;"",G69&lt;&gt;"",G69&lt;F69),AND(G69="",H69&lt;&gt;""),AND(G69&lt;&gt;"",H69&lt;&gt;"",H69&lt;G69),AND(I69="",K69&lt;&gt;""),AND(I69&lt;&gt;"",K69&lt;&gt;"",K69&lt;I69),AND(L69="",M69&lt;&gt;""),AND(L69&lt;&gt;"",M69&lt;&gt;"",M69&lt;L69),AND(G69="",N69&lt;&gt;""),AND(G69&lt;&gt;"",N69&lt;&gt;"",N69&lt;G69)),"Check dates",IF(N69&lt;&gt;"","Deactivated",IF(AND(E69="Former",OR(F69&lt;&gt;"",G69&lt;&gt;"",H69&lt;&gt;"",I69&lt;&gt;"",J69&lt;&gt;"",K69&lt;&gt;"",L69&lt;&gt;"",M69&lt;&gt;"")),"Deactivation due",IF(AND(L69&lt;&gt;"",M69=""),"Reset pending",IF(AND(I69&lt;&gt;"",K69=""),"Issue open",IF(G69&lt;&gt;"","Active",IF(F69&lt;&gt;"","Invitation pending","Not invited")))))))))),"Check dates"))</f>
        <v/>
      </c>
      <c r="Q69" s="21">
        <f>IF(COUNTA(A69:O69)=0,"",IFERROR(IF(OR(P69="Check dates",P69="Missing key fields",P69="Duplicate record ID",P69="Missing issue detail"),"Review record",IF(P69="Deactivation due","Deactivate access",IF(AND(P69="Reset pending",TODAY()-L69&gt;=Assumptions!$B$6),"Review reset",IF(AND(P69="Issue open",TODAY()-I69&gt;=Assumptions!$B$5),"Review open issue",IF(AND(P69="Invitation pending",TODAY()-F69&gt;=Assumptions!$B$4),"Follow up on activation",IF(AND(P69="Not invited",E69="Current"),"Send invitation",IF(AND(P69="Active",OR(H69="",TODAY()-H69&gt;=Assumptions!$B$7)),"Confirm access",""))))))),"Review record"))</f>
        <v/>
      </c>
      <c r="R69" s="22">
        <f>IF(COUNTA(A69:O69)=0,"",IF(OR(F69="",G69="",G69&lt;F69),"",IFERROR(G69-F69,"")))</f>
        <v/>
      </c>
    </row>
    <row r="70">
      <c r="A70" s="16" t="n"/>
      <c r="B70" s="16" t="n"/>
      <c r="C70" s="16" t="n"/>
      <c r="D70" s="16" t="n"/>
      <c r="E70" s="16" t="n"/>
      <c r="F70" s="17" t="n"/>
      <c r="G70" s="17" t="n"/>
      <c r="H70" s="17" t="n"/>
      <c r="I70" s="17" t="n"/>
      <c r="J70" s="18" t="n"/>
      <c r="K70" s="17" t="n"/>
      <c r="L70" s="17" t="n"/>
      <c r="M70" s="17" t="n"/>
      <c r="N70" s="17" t="n"/>
      <c r="O70" s="16" t="n"/>
      <c r="P70" s="10">
        <f>IF(COUNTA(A70:O70)=0,"",IFERROR(IF(OR(A70="",B70="",C70="",D70="",E70="",O70=""),"Missing key fields",IF(COUNTIF($A$6:$A$105,A70)&gt;1,"Duplicate record ID",IF(AND(I70&lt;&gt;"",J70=""),"Missing issue detail",IF(OR(AND(F70="",G70&lt;&gt;""),AND(F70&lt;&gt;"",G70&lt;&gt;"",G70&lt;F70),AND(G70="",H70&lt;&gt;""),AND(G70&lt;&gt;"",H70&lt;&gt;"",H70&lt;G70),AND(I70="",K70&lt;&gt;""),AND(I70&lt;&gt;"",K70&lt;&gt;"",K70&lt;I70),AND(L70="",M70&lt;&gt;""),AND(L70&lt;&gt;"",M70&lt;&gt;"",M70&lt;L70),AND(G70="",N70&lt;&gt;""),AND(G70&lt;&gt;"",N70&lt;&gt;"",N70&lt;G70)),"Check dates",IF(N70&lt;&gt;"","Deactivated",IF(AND(E70="Former",OR(F70&lt;&gt;"",G70&lt;&gt;"",H70&lt;&gt;"",I70&lt;&gt;"",J70&lt;&gt;"",K70&lt;&gt;"",L70&lt;&gt;"",M70&lt;&gt;"")),"Deactivation due",IF(AND(L70&lt;&gt;"",M70=""),"Reset pending",IF(AND(I70&lt;&gt;"",K70=""),"Issue open",IF(G70&lt;&gt;"","Active",IF(F70&lt;&gt;"","Invitation pending","Not invited")))))))))),"Check dates"))</f>
        <v/>
      </c>
      <c r="Q70" s="19">
        <f>IF(COUNTA(A70:O70)=0,"",IFERROR(IF(OR(P70="Check dates",P70="Missing key fields",P70="Duplicate record ID",P70="Missing issue detail"),"Review record",IF(P70="Deactivation due","Deactivate access",IF(AND(P70="Reset pending",TODAY()-L70&gt;=Assumptions!$B$6),"Review reset",IF(AND(P70="Issue open",TODAY()-I70&gt;=Assumptions!$B$5),"Review open issue",IF(AND(P70="Invitation pending",TODAY()-F70&gt;=Assumptions!$B$4),"Follow up on activation",IF(AND(P70="Not invited",E70="Current"),"Send invitation",IF(AND(P70="Active",OR(H70="",TODAY()-H70&gt;=Assumptions!$B$7)),"Confirm access",""))))))),"Review record"))</f>
        <v/>
      </c>
      <c r="R70" s="20">
        <f>IF(COUNTA(A70:O70)=0,"",IF(OR(F70="",G70="",G70&lt;F70),"",IFERROR(G70-F70,"")))</f>
        <v/>
      </c>
    </row>
    <row r="71">
      <c r="A71" s="16" t="n"/>
      <c r="B71" s="16" t="n"/>
      <c r="C71" s="16" t="n"/>
      <c r="D71" s="16" t="n"/>
      <c r="E71" s="16" t="n"/>
      <c r="F71" s="17" t="n"/>
      <c r="G71" s="17" t="n"/>
      <c r="H71" s="17" t="n"/>
      <c r="I71" s="17" t="n"/>
      <c r="J71" s="18" t="n"/>
      <c r="K71" s="17" t="n"/>
      <c r="L71" s="17" t="n"/>
      <c r="M71" s="17" t="n"/>
      <c r="N71" s="17" t="n"/>
      <c r="O71" s="16" t="n"/>
      <c r="P71" s="12">
        <f>IF(COUNTA(A71:O71)=0,"",IFERROR(IF(OR(A71="",B71="",C71="",D71="",E71="",O71=""),"Missing key fields",IF(COUNTIF($A$6:$A$105,A71)&gt;1,"Duplicate record ID",IF(AND(I71&lt;&gt;"",J71=""),"Missing issue detail",IF(OR(AND(F71="",G71&lt;&gt;""),AND(F71&lt;&gt;"",G71&lt;&gt;"",G71&lt;F71),AND(G71="",H71&lt;&gt;""),AND(G71&lt;&gt;"",H71&lt;&gt;"",H71&lt;G71),AND(I71="",K71&lt;&gt;""),AND(I71&lt;&gt;"",K71&lt;&gt;"",K71&lt;I71),AND(L71="",M71&lt;&gt;""),AND(L71&lt;&gt;"",M71&lt;&gt;"",M71&lt;L71),AND(G71="",N71&lt;&gt;""),AND(G71&lt;&gt;"",N71&lt;&gt;"",N71&lt;G71)),"Check dates",IF(N71&lt;&gt;"","Deactivated",IF(AND(E71="Former",OR(F71&lt;&gt;"",G71&lt;&gt;"",H71&lt;&gt;"",I71&lt;&gt;"",J71&lt;&gt;"",K71&lt;&gt;"",L71&lt;&gt;"",M71&lt;&gt;"")),"Deactivation due",IF(AND(L71&lt;&gt;"",M71=""),"Reset pending",IF(AND(I71&lt;&gt;"",K71=""),"Issue open",IF(G71&lt;&gt;"","Active",IF(F71&lt;&gt;"","Invitation pending","Not invited")))))))))),"Check dates"))</f>
        <v/>
      </c>
      <c r="Q71" s="21">
        <f>IF(COUNTA(A71:O71)=0,"",IFERROR(IF(OR(P71="Check dates",P71="Missing key fields",P71="Duplicate record ID",P71="Missing issue detail"),"Review record",IF(P71="Deactivation due","Deactivate access",IF(AND(P71="Reset pending",TODAY()-L71&gt;=Assumptions!$B$6),"Review reset",IF(AND(P71="Issue open",TODAY()-I71&gt;=Assumptions!$B$5),"Review open issue",IF(AND(P71="Invitation pending",TODAY()-F71&gt;=Assumptions!$B$4),"Follow up on activation",IF(AND(P71="Not invited",E71="Current"),"Send invitation",IF(AND(P71="Active",OR(H71="",TODAY()-H71&gt;=Assumptions!$B$7)),"Confirm access",""))))))),"Review record"))</f>
        <v/>
      </c>
      <c r="R71" s="22">
        <f>IF(COUNTA(A71:O71)=0,"",IF(OR(F71="",G71="",G71&lt;F71),"",IFERROR(G71-F71,"")))</f>
        <v/>
      </c>
    </row>
    <row r="72">
      <c r="A72" s="16" t="n"/>
      <c r="B72" s="16" t="n"/>
      <c r="C72" s="16" t="n"/>
      <c r="D72" s="16" t="n"/>
      <c r="E72" s="16" t="n"/>
      <c r="F72" s="17" t="n"/>
      <c r="G72" s="17" t="n"/>
      <c r="H72" s="17" t="n"/>
      <c r="I72" s="17" t="n"/>
      <c r="J72" s="18" t="n"/>
      <c r="K72" s="17" t="n"/>
      <c r="L72" s="17" t="n"/>
      <c r="M72" s="17" t="n"/>
      <c r="N72" s="17" t="n"/>
      <c r="O72" s="16" t="n"/>
      <c r="P72" s="10">
        <f>IF(COUNTA(A72:O72)=0,"",IFERROR(IF(OR(A72="",B72="",C72="",D72="",E72="",O72=""),"Missing key fields",IF(COUNTIF($A$6:$A$105,A72)&gt;1,"Duplicate record ID",IF(AND(I72&lt;&gt;"",J72=""),"Missing issue detail",IF(OR(AND(F72="",G72&lt;&gt;""),AND(F72&lt;&gt;"",G72&lt;&gt;"",G72&lt;F72),AND(G72="",H72&lt;&gt;""),AND(G72&lt;&gt;"",H72&lt;&gt;"",H72&lt;G72),AND(I72="",K72&lt;&gt;""),AND(I72&lt;&gt;"",K72&lt;&gt;"",K72&lt;I72),AND(L72="",M72&lt;&gt;""),AND(L72&lt;&gt;"",M72&lt;&gt;"",M72&lt;L72),AND(G72="",N72&lt;&gt;""),AND(G72&lt;&gt;"",N72&lt;&gt;"",N72&lt;G72)),"Check dates",IF(N72&lt;&gt;"","Deactivated",IF(AND(E72="Former",OR(F72&lt;&gt;"",G72&lt;&gt;"",H72&lt;&gt;"",I72&lt;&gt;"",J72&lt;&gt;"",K72&lt;&gt;"",L72&lt;&gt;"",M72&lt;&gt;"")),"Deactivation due",IF(AND(L72&lt;&gt;"",M72=""),"Reset pending",IF(AND(I72&lt;&gt;"",K72=""),"Issue open",IF(G72&lt;&gt;"","Active",IF(F72&lt;&gt;"","Invitation pending","Not invited")))))))))),"Check dates"))</f>
        <v/>
      </c>
      <c r="Q72" s="19">
        <f>IF(COUNTA(A72:O72)=0,"",IFERROR(IF(OR(P72="Check dates",P72="Missing key fields",P72="Duplicate record ID",P72="Missing issue detail"),"Review record",IF(P72="Deactivation due","Deactivate access",IF(AND(P72="Reset pending",TODAY()-L72&gt;=Assumptions!$B$6),"Review reset",IF(AND(P72="Issue open",TODAY()-I72&gt;=Assumptions!$B$5),"Review open issue",IF(AND(P72="Invitation pending",TODAY()-F72&gt;=Assumptions!$B$4),"Follow up on activation",IF(AND(P72="Not invited",E72="Current"),"Send invitation",IF(AND(P72="Active",OR(H72="",TODAY()-H72&gt;=Assumptions!$B$7)),"Confirm access",""))))))),"Review record"))</f>
        <v/>
      </c>
      <c r="R72" s="20">
        <f>IF(COUNTA(A72:O72)=0,"",IF(OR(F72="",G72="",G72&lt;F72),"",IFERROR(G72-F72,"")))</f>
        <v/>
      </c>
    </row>
    <row r="73">
      <c r="A73" s="16" t="n"/>
      <c r="B73" s="16" t="n"/>
      <c r="C73" s="16" t="n"/>
      <c r="D73" s="16" t="n"/>
      <c r="E73" s="16" t="n"/>
      <c r="F73" s="17" t="n"/>
      <c r="G73" s="17" t="n"/>
      <c r="H73" s="17" t="n"/>
      <c r="I73" s="17" t="n"/>
      <c r="J73" s="18" t="n"/>
      <c r="K73" s="17" t="n"/>
      <c r="L73" s="17" t="n"/>
      <c r="M73" s="17" t="n"/>
      <c r="N73" s="17" t="n"/>
      <c r="O73" s="16" t="n"/>
      <c r="P73" s="12">
        <f>IF(COUNTA(A73:O73)=0,"",IFERROR(IF(OR(A73="",B73="",C73="",D73="",E73="",O73=""),"Missing key fields",IF(COUNTIF($A$6:$A$105,A73)&gt;1,"Duplicate record ID",IF(AND(I73&lt;&gt;"",J73=""),"Missing issue detail",IF(OR(AND(F73="",G73&lt;&gt;""),AND(F73&lt;&gt;"",G73&lt;&gt;"",G73&lt;F73),AND(G73="",H73&lt;&gt;""),AND(G73&lt;&gt;"",H73&lt;&gt;"",H73&lt;G73),AND(I73="",K73&lt;&gt;""),AND(I73&lt;&gt;"",K73&lt;&gt;"",K73&lt;I73),AND(L73="",M73&lt;&gt;""),AND(L73&lt;&gt;"",M73&lt;&gt;"",M73&lt;L73),AND(G73="",N73&lt;&gt;""),AND(G73&lt;&gt;"",N73&lt;&gt;"",N73&lt;G73)),"Check dates",IF(N73&lt;&gt;"","Deactivated",IF(AND(E73="Former",OR(F73&lt;&gt;"",G73&lt;&gt;"",H73&lt;&gt;"",I73&lt;&gt;"",J73&lt;&gt;"",K73&lt;&gt;"",L73&lt;&gt;"",M73&lt;&gt;"")),"Deactivation due",IF(AND(L73&lt;&gt;"",M73=""),"Reset pending",IF(AND(I73&lt;&gt;"",K73=""),"Issue open",IF(G73&lt;&gt;"","Active",IF(F73&lt;&gt;"","Invitation pending","Not invited")))))))))),"Check dates"))</f>
        <v/>
      </c>
      <c r="Q73" s="21">
        <f>IF(COUNTA(A73:O73)=0,"",IFERROR(IF(OR(P73="Check dates",P73="Missing key fields",P73="Duplicate record ID",P73="Missing issue detail"),"Review record",IF(P73="Deactivation due","Deactivate access",IF(AND(P73="Reset pending",TODAY()-L73&gt;=Assumptions!$B$6),"Review reset",IF(AND(P73="Issue open",TODAY()-I73&gt;=Assumptions!$B$5),"Review open issue",IF(AND(P73="Invitation pending",TODAY()-F73&gt;=Assumptions!$B$4),"Follow up on activation",IF(AND(P73="Not invited",E73="Current"),"Send invitation",IF(AND(P73="Active",OR(H73="",TODAY()-H73&gt;=Assumptions!$B$7)),"Confirm access",""))))))),"Review record"))</f>
        <v/>
      </c>
      <c r="R73" s="22">
        <f>IF(COUNTA(A73:O73)=0,"",IF(OR(F73="",G73="",G73&lt;F73),"",IFERROR(G73-F73,"")))</f>
        <v/>
      </c>
    </row>
    <row r="74">
      <c r="A74" s="16" t="n"/>
      <c r="B74" s="16" t="n"/>
      <c r="C74" s="16" t="n"/>
      <c r="D74" s="16" t="n"/>
      <c r="E74" s="16" t="n"/>
      <c r="F74" s="17" t="n"/>
      <c r="G74" s="17" t="n"/>
      <c r="H74" s="17" t="n"/>
      <c r="I74" s="17" t="n"/>
      <c r="J74" s="18" t="n"/>
      <c r="K74" s="17" t="n"/>
      <c r="L74" s="17" t="n"/>
      <c r="M74" s="17" t="n"/>
      <c r="N74" s="17" t="n"/>
      <c r="O74" s="16" t="n"/>
      <c r="P74" s="10">
        <f>IF(COUNTA(A74:O74)=0,"",IFERROR(IF(OR(A74="",B74="",C74="",D74="",E74="",O74=""),"Missing key fields",IF(COUNTIF($A$6:$A$105,A74)&gt;1,"Duplicate record ID",IF(AND(I74&lt;&gt;"",J74=""),"Missing issue detail",IF(OR(AND(F74="",G74&lt;&gt;""),AND(F74&lt;&gt;"",G74&lt;&gt;"",G74&lt;F74),AND(G74="",H74&lt;&gt;""),AND(G74&lt;&gt;"",H74&lt;&gt;"",H74&lt;G74),AND(I74="",K74&lt;&gt;""),AND(I74&lt;&gt;"",K74&lt;&gt;"",K74&lt;I74),AND(L74="",M74&lt;&gt;""),AND(L74&lt;&gt;"",M74&lt;&gt;"",M74&lt;L74),AND(G74="",N74&lt;&gt;""),AND(G74&lt;&gt;"",N74&lt;&gt;"",N74&lt;G74)),"Check dates",IF(N74&lt;&gt;"","Deactivated",IF(AND(E74="Former",OR(F74&lt;&gt;"",G74&lt;&gt;"",H74&lt;&gt;"",I74&lt;&gt;"",J74&lt;&gt;"",K74&lt;&gt;"",L74&lt;&gt;"",M74&lt;&gt;"")),"Deactivation due",IF(AND(L74&lt;&gt;"",M74=""),"Reset pending",IF(AND(I74&lt;&gt;"",K74=""),"Issue open",IF(G74&lt;&gt;"","Active",IF(F74&lt;&gt;"","Invitation pending","Not invited")))))))))),"Check dates"))</f>
        <v/>
      </c>
      <c r="Q74" s="19">
        <f>IF(COUNTA(A74:O74)=0,"",IFERROR(IF(OR(P74="Check dates",P74="Missing key fields",P74="Duplicate record ID",P74="Missing issue detail"),"Review record",IF(P74="Deactivation due","Deactivate access",IF(AND(P74="Reset pending",TODAY()-L74&gt;=Assumptions!$B$6),"Review reset",IF(AND(P74="Issue open",TODAY()-I74&gt;=Assumptions!$B$5),"Review open issue",IF(AND(P74="Invitation pending",TODAY()-F74&gt;=Assumptions!$B$4),"Follow up on activation",IF(AND(P74="Not invited",E74="Current"),"Send invitation",IF(AND(P74="Active",OR(H74="",TODAY()-H74&gt;=Assumptions!$B$7)),"Confirm access",""))))))),"Review record"))</f>
        <v/>
      </c>
      <c r="R74" s="20">
        <f>IF(COUNTA(A74:O74)=0,"",IF(OR(F74="",G74="",G74&lt;F74),"",IFERROR(G74-F74,"")))</f>
        <v/>
      </c>
    </row>
    <row r="75">
      <c r="A75" s="16" t="n"/>
      <c r="B75" s="16" t="n"/>
      <c r="C75" s="16" t="n"/>
      <c r="D75" s="16" t="n"/>
      <c r="E75" s="16" t="n"/>
      <c r="F75" s="17" t="n"/>
      <c r="G75" s="17" t="n"/>
      <c r="H75" s="17" t="n"/>
      <c r="I75" s="17" t="n"/>
      <c r="J75" s="18" t="n"/>
      <c r="K75" s="17" t="n"/>
      <c r="L75" s="17" t="n"/>
      <c r="M75" s="17" t="n"/>
      <c r="N75" s="17" t="n"/>
      <c r="O75" s="16" t="n"/>
      <c r="P75" s="12">
        <f>IF(COUNTA(A75:O75)=0,"",IFERROR(IF(OR(A75="",B75="",C75="",D75="",E75="",O75=""),"Missing key fields",IF(COUNTIF($A$6:$A$105,A75)&gt;1,"Duplicate record ID",IF(AND(I75&lt;&gt;"",J75=""),"Missing issue detail",IF(OR(AND(F75="",G75&lt;&gt;""),AND(F75&lt;&gt;"",G75&lt;&gt;"",G75&lt;F75),AND(G75="",H75&lt;&gt;""),AND(G75&lt;&gt;"",H75&lt;&gt;"",H75&lt;G75),AND(I75="",K75&lt;&gt;""),AND(I75&lt;&gt;"",K75&lt;&gt;"",K75&lt;I75),AND(L75="",M75&lt;&gt;""),AND(L75&lt;&gt;"",M75&lt;&gt;"",M75&lt;L75),AND(G75="",N75&lt;&gt;""),AND(G75&lt;&gt;"",N75&lt;&gt;"",N75&lt;G75)),"Check dates",IF(N75&lt;&gt;"","Deactivated",IF(AND(E75="Former",OR(F75&lt;&gt;"",G75&lt;&gt;"",H75&lt;&gt;"",I75&lt;&gt;"",J75&lt;&gt;"",K75&lt;&gt;"",L75&lt;&gt;"",M75&lt;&gt;"")),"Deactivation due",IF(AND(L75&lt;&gt;"",M75=""),"Reset pending",IF(AND(I75&lt;&gt;"",K75=""),"Issue open",IF(G75&lt;&gt;"","Active",IF(F75&lt;&gt;"","Invitation pending","Not invited")))))))))),"Check dates"))</f>
        <v/>
      </c>
      <c r="Q75" s="21">
        <f>IF(COUNTA(A75:O75)=0,"",IFERROR(IF(OR(P75="Check dates",P75="Missing key fields",P75="Duplicate record ID",P75="Missing issue detail"),"Review record",IF(P75="Deactivation due","Deactivate access",IF(AND(P75="Reset pending",TODAY()-L75&gt;=Assumptions!$B$6),"Review reset",IF(AND(P75="Issue open",TODAY()-I75&gt;=Assumptions!$B$5),"Review open issue",IF(AND(P75="Invitation pending",TODAY()-F75&gt;=Assumptions!$B$4),"Follow up on activation",IF(AND(P75="Not invited",E75="Current"),"Send invitation",IF(AND(P75="Active",OR(H75="",TODAY()-H75&gt;=Assumptions!$B$7)),"Confirm access",""))))))),"Review record"))</f>
        <v/>
      </c>
      <c r="R75" s="22">
        <f>IF(COUNTA(A75:O75)=0,"",IF(OR(F75="",G75="",G75&lt;F75),"",IFERROR(G75-F75,"")))</f>
        <v/>
      </c>
    </row>
    <row r="76">
      <c r="A76" s="16" t="n"/>
      <c r="B76" s="16" t="n"/>
      <c r="C76" s="16" t="n"/>
      <c r="D76" s="16" t="n"/>
      <c r="E76" s="16" t="n"/>
      <c r="F76" s="17" t="n"/>
      <c r="G76" s="17" t="n"/>
      <c r="H76" s="17" t="n"/>
      <c r="I76" s="17" t="n"/>
      <c r="J76" s="18" t="n"/>
      <c r="K76" s="17" t="n"/>
      <c r="L76" s="17" t="n"/>
      <c r="M76" s="17" t="n"/>
      <c r="N76" s="17" t="n"/>
      <c r="O76" s="16" t="n"/>
      <c r="P76" s="10">
        <f>IF(COUNTA(A76:O76)=0,"",IFERROR(IF(OR(A76="",B76="",C76="",D76="",E76="",O76=""),"Missing key fields",IF(COUNTIF($A$6:$A$105,A76)&gt;1,"Duplicate record ID",IF(AND(I76&lt;&gt;"",J76=""),"Missing issue detail",IF(OR(AND(F76="",G76&lt;&gt;""),AND(F76&lt;&gt;"",G76&lt;&gt;"",G76&lt;F76),AND(G76="",H76&lt;&gt;""),AND(G76&lt;&gt;"",H76&lt;&gt;"",H76&lt;G76),AND(I76="",K76&lt;&gt;""),AND(I76&lt;&gt;"",K76&lt;&gt;"",K76&lt;I76),AND(L76="",M76&lt;&gt;""),AND(L76&lt;&gt;"",M76&lt;&gt;"",M76&lt;L76),AND(G76="",N76&lt;&gt;""),AND(G76&lt;&gt;"",N76&lt;&gt;"",N76&lt;G76)),"Check dates",IF(N76&lt;&gt;"","Deactivated",IF(AND(E76="Former",OR(F76&lt;&gt;"",G76&lt;&gt;"",H76&lt;&gt;"",I76&lt;&gt;"",J76&lt;&gt;"",K76&lt;&gt;"",L76&lt;&gt;"",M76&lt;&gt;"")),"Deactivation due",IF(AND(L76&lt;&gt;"",M76=""),"Reset pending",IF(AND(I76&lt;&gt;"",K76=""),"Issue open",IF(G76&lt;&gt;"","Active",IF(F76&lt;&gt;"","Invitation pending","Not invited")))))))))),"Check dates"))</f>
        <v/>
      </c>
      <c r="Q76" s="19">
        <f>IF(COUNTA(A76:O76)=0,"",IFERROR(IF(OR(P76="Check dates",P76="Missing key fields",P76="Duplicate record ID",P76="Missing issue detail"),"Review record",IF(P76="Deactivation due","Deactivate access",IF(AND(P76="Reset pending",TODAY()-L76&gt;=Assumptions!$B$6),"Review reset",IF(AND(P76="Issue open",TODAY()-I76&gt;=Assumptions!$B$5),"Review open issue",IF(AND(P76="Invitation pending",TODAY()-F76&gt;=Assumptions!$B$4),"Follow up on activation",IF(AND(P76="Not invited",E76="Current"),"Send invitation",IF(AND(P76="Active",OR(H76="",TODAY()-H76&gt;=Assumptions!$B$7)),"Confirm access",""))))))),"Review record"))</f>
        <v/>
      </c>
      <c r="R76" s="20">
        <f>IF(COUNTA(A76:O76)=0,"",IF(OR(F76="",G76="",G76&lt;F76),"",IFERROR(G76-F76,"")))</f>
        <v/>
      </c>
    </row>
    <row r="77">
      <c r="A77" s="16" t="n"/>
      <c r="B77" s="16" t="n"/>
      <c r="C77" s="16" t="n"/>
      <c r="D77" s="16" t="n"/>
      <c r="E77" s="16" t="n"/>
      <c r="F77" s="17" t="n"/>
      <c r="G77" s="17" t="n"/>
      <c r="H77" s="17" t="n"/>
      <c r="I77" s="17" t="n"/>
      <c r="J77" s="18" t="n"/>
      <c r="K77" s="17" t="n"/>
      <c r="L77" s="17" t="n"/>
      <c r="M77" s="17" t="n"/>
      <c r="N77" s="17" t="n"/>
      <c r="O77" s="16" t="n"/>
      <c r="P77" s="12">
        <f>IF(COUNTA(A77:O77)=0,"",IFERROR(IF(OR(A77="",B77="",C77="",D77="",E77="",O77=""),"Missing key fields",IF(COUNTIF($A$6:$A$105,A77)&gt;1,"Duplicate record ID",IF(AND(I77&lt;&gt;"",J77=""),"Missing issue detail",IF(OR(AND(F77="",G77&lt;&gt;""),AND(F77&lt;&gt;"",G77&lt;&gt;"",G77&lt;F77),AND(G77="",H77&lt;&gt;""),AND(G77&lt;&gt;"",H77&lt;&gt;"",H77&lt;G77),AND(I77="",K77&lt;&gt;""),AND(I77&lt;&gt;"",K77&lt;&gt;"",K77&lt;I77),AND(L77="",M77&lt;&gt;""),AND(L77&lt;&gt;"",M77&lt;&gt;"",M77&lt;L77),AND(G77="",N77&lt;&gt;""),AND(G77&lt;&gt;"",N77&lt;&gt;"",N77&lt;G77)),"Check dates",IF(N77&lt;&gt;"","Deactivated",IF(AND(E77="Former",OR(F77&lt;&gt;"",G77&lt;&gt;"",H77&lt;&gt;"",I77&lt;&gt;"",J77&lt;&gt;"",K77&lt;&gt;"",L77&lt;&gt;"",M77&lt;&gt;"")),"Deactivation due",IF(AND(L77&lt;&gt;"",M77=""),"Reset pending",IF(AND(I77&lt;&gt;"",K77=""),"Issue open",IF(G77&lt;&gt;"","Active",IF(F77&lt;&gt;"","Invitation pending","Not invited")))))))))),"Check dates"))</f>
        <v/>
      </c>
      <c r="Q77" s="21">
        <f>IF(COUNTA(A77:O77)=0,"",IFERROR(IF(OR(P77="Check dates",P77="Missing key fields",P77="Duplicate record ID",P77="Missing issue detail"),"Review record",IF(P77="Deactivation due","Deactivate access",IF(AND(P77="Reset pending",TODAY()-L77&gt;=Assumptions!$B$6),"Review reset",IF(AND(P77="Issue open",TODAY()-I77&gt;=Assumptions!$B$5),"Review open issue",IF(AND(P77="Invitation pending",TODAY()-F77&gt;=Assumptions!$B$4),"Follow up on activation",IF(AND(P77="Not invited",E77="Current"),"Send invitation",IF(AND(P77="Active",OR(H77="",TODAY()-H77&gt;=Assumptions!$B$7)),"Confirm access",""))))))),"Review record"))</f>
        <v/>
      </c>
      <c r="R77" s="22">
        <f>IF(COUNTA(A77:O77)=0,"",IF(OR(F77="",G77="",G77&lt;F77),"",IFERROR(G77-F77,"")))</f>
        <v/>
      </c>
    </row>
    <row r="78">
      <c r="A78" s="16" t="n"/>
      <c r="B78" s="16" t="n"/>
      <c r="C78" s="16" t="n"/>
      <c r="D78" s="16" t="n"/>
      <c r="E78" s="16" t="n"/>
      <c r="F78" s="17" t="n"/>
      <c r="G78" s="17" t="n"/>
      <c r="H78" s="17" t="n"/>
      <c r="I78" s="17" t="n"/>
      <c r="J78" s="18" t="n"/>
      <c r="K78" s="17" t="n"/>
      <c r="L78" s="17" t="n"/>
      <c r="M78" s="17" t="n"/>
      <c r="N78" s="17" t="n"/>
      <c r="O78" s="16" t="n"/>
      <c r="P78" s="10">
        <f>IF(COUNTA(A78:O78)=0,"",IFERROR(IF(OR(A78="",B78="",C78="",D78="",E78="",O78=""),"Missing key fields",IF(COUNTIF($A$6:$A$105,A78)&gt;1,"Duplicate record ID",IF(AND(I78&lt;&gt;"",J78=""),"Missing issue detail",IF(OR(AND(F78="",G78&lt;&gt;""),AND(F78&lt;&gt;"",G78&lt;&gt;"",G78&lt;F78),AND(G78="",H78&lt;&gt;""),AND(G78&lt;&gt;"",H78&lt;&gt;"",H78&lt;G78),AND(I78="",K78&lt;&gt;""),AND(I78&lt;&gt;"",K78&lt;&gt;"",K78&lt;I78),AND(L78="",M78&lt;&gt;""),AND(L78&lt;&gt;"",M78&lt;&gt;"",M78&lt;L78),AND(G78="",N78&lt;&gt;""),AND(G78&lt;&gt;"",N78&lt;&gt;"",N78&lt;G78)),"Check dates",IF(N78&lt;&gt;"","Deactivated",IF(AND(E78="Former",OR(F78&lt;&gt;"",G78&lt;&gt;"",H78&lt;&gt;"",I78&lt;&gt;"",J78&lt;&gt;"",K78&lt;&gt;"",L78&lt;&gt;"",M78&lt;&gt;"")),"Deactivation due",IF(AND(L78&lt;&gt;"",M78=""),"Reset pending",IF(AND(I78&lt;&gt;"",K78=""),"Issue open",IF(G78&lt;&gt;"","Active",IF(F78&lt;&gt;"","Invitation pending","Not invited")))))))))),"Check dates"))</f>
        <v/>
      </c>
      <c r="Q78" s="19">
        <f>IF(COUNTA(A78:O78)=0,"",IFERROR(IF(OR(P78="Check dates",P78="Missing key fields",P78="Duplicate record ID",P78="Missing issue detail"),"Review record",IF(P78="Deactivation due","Deactivate access",IF(AND(P78="Reset pending",TODAY()-L78&gt;=Assumptions!$B$6),"Review reset",IF(AND(P78="Issue open",TODAY()-I78&gt;=Assumptions!$B$5),"Review open issue",IF(AND(P78="Invitation pending",TODAY()-F78&gt;=Assumptions!$B$4),"Follow up on activation",IF(AND(P78="Not invited",E78="Current"),"Send invitation",IF(AND(P78="Active",OR(H78="",TODAY()-H78&gt;=Assumptions!$B$7)),"Confirm access",""))))))),"Review record"))</f>
        <v/>
      </c>
      <c r="R78" s="20">
        <f>IF(COUNTA(A78:O78)=0,"",IF(OR(F78="",G78="",G78&lt;F78),"",IFERROR(G78-F78,"")))</f>
        <v/>
      </c>
    </row>
    <row r="79">
      <c r="A79" s="16" t="n"/>
      <c r="B79" s="16" t="n"/>
      <c r="C79" s="16" t="n"/>
      <c r="D79" s="16" t="n"/>
      <c r="E79" s="16" t="n"/>
      <c r="F79" s="17" t="n"/>
      <c r="G79" s="17" t="n"/>
      <c r="H79" s="17" t="n"/>
      <c r="I79" s="17" t="n"/>
      <c r="J79" s="18" t="n"/>
      <c r="K79" s="17" t="n"/>
      <c r="L79" s="17" t="n"/>
      <c r="M79" s="17" t="n"/>
      <c r="N79" s="17" t="n"/>
      <c r="O79" s="16" t="n"/>
      <c r="P79" s="12">
        <f>IF(COUNTA(A79:O79)=0,"",IFERROR(IF(OR(A79="",B79="",C79="",D79="",E79="",O79=""),"Missing key fields",IF(COUNTIF($A$6:$A$105,A79)&gt;1,"Duplicate record ID",IF(AND(I79&lt;&gt;"",J79=""),"Missing issue detail",IF(OR(AND(F79="",G79&lt;&gt;""),AND(F79&lt;&gt;"",G79&lt;&gt;"",G79&lt;F79),AND(G79="",H79&lt;&gt;""),AND(G79&lt;&gt;"",H79&lt;&gt;"",H79&lt;G79),AND(I79="",K79&lt;&gt;""),AND(I79&lt;&gt;"",K79&lt;&gt;"",K79&lt;I79),AND(L79="",M79&lt;&gt;""),AND(L79&lt;&gt;"",M79&lt;&gt;"",M79&lt;L79),AND(G79="",N79&lt;&gt;""),AND(G79&lt;&gt;"",N79&lt;&gt;"",N79&lt;G79)),"Check dates",IF(N79&lt;&gt;"","Deactivated",IF(AND(E79="Former",OR(F79&lt;&gt;"",G79&lt;&gt;"",H79&lt;&gt;"",I79&lt;&gt;"",J79&lt;&gt;"",K79&lt;&gt;"",L79&lt;&gt;"",M79&lt;&gt;"")),"Deactivation due",IF(AND(L79&lt;&gt;"",M79=""),"Reset pending",IF(AND(I79&lt;&gt;"",K79=""),"Issue open",IF(G79&lt;&gt;"","Active",IF(F79&lt;&gt;"","Invitation pending","Not invited")))))))))),"Check dates"))</f>
        <v/>
      </c>
      <c r="Q79" s="21">
        <f>IF(COUNTA(A79:O79)=0,"",IFERROR(IF(OR(P79="Check dates",P79="Missing key fields",P79="Duplicate record ID",P79="Missing issue detail"),"Review record",IF(P79="Deactivation due","Deactivate access",IF(AND(P79="Reset pending",TODAY()-L79&gt;=Assumptions!$B$6),"Review reset",IF(AND(P79="Issue open",TODAY()-I79&gt;=Assumptions!$B$5),"Review open issue",IF(AND(P79="Invitation pending",TODAY()-F79&gt;=Assumptions!$B$4),"Follow up on activation",IF(AND(P79="Not invited",E79="Current"),"Send invitation",IF(AND(P79="Active",OR(H79="",TODAY()-H79&gt;=Assumptions!$B$7)),"Confirm access",""))))))),"Review record"))</f>
        <v/>
      </c>
      <c r="R79" s="22">
        <f>IF(COUNTA(A79:O79)=0,"",IF(OR(F79="",G79="",G79&lt;F79),"",IFERROR(G79-F79,"")))</f>
        <v/>
      </c>
    </row>
    <row r="80">
      <c r="A80" s="16" t="n"/>
      <c r="B80" s="16" t="n"/>
      <c r="C80" s="16" t="n"/>
      <c r="D80" s="16" t="n"/>
      <c r="E80" s="16" t="n"/>
      <c r="F80" s="17" t="n"/>
      <c r="G80" s="17" t="n"/>
      <c r="H80" s="17" t="n"/>
      <c r="I80" s="17" t="n"/>
      <c r="J80" s="18" t="n"/>
      <c r="K80" s="17" t="n"/>
      <c r="L80" s="17" t="n"/>
      <c r="M80" s="17" t="n"/>
      <c r="N80" s="17" t="n"/>
      <c r="O80" s="16" t="n"/>
      <c r="P80" s="10">
        <f>IF(COUNTA(A80:O80)=0,"",IFERROR(IF(OR(A80="",B80="",C80="",D80="",E80="",O80=""),"Missing key fields",IF(COUNTIF($A$6:$A$105,A80)&gt;1,"Duplicate record ID",IF(AND(I80&lt;&gt;"",J80=""),"Missing issue detail",IF(OR(AND(F80="",G80&lt;&gt;""),AND(F80&lt;&gt;"",G80&lt;&gt;"",G80&lt;F80),AND(G80="",H80&lt;&gt;""),AND(G80&lt;&gt;"",H80&lt;&gt;"",H80&lt;G80),AND(I80="",K80&lt;&gt;""),AND(I80&lt;&gt;"",K80&lt;&gt;"",K80&lt;I80),AND(L80="",M80&lt;&gt;""),AND(L80&lt;&gt;"",M80&lt;&gt;"",M80&lt;L80),AND(G80="",N80&lt;&gt;""),AND(G80&lt;&gt;"",N80&lt;&gt;"",N80&lt;G80)),"Check dates",IF(N80&lt;&gt;"","Deactivated",IF(AND(E80="Former",OR(F80&lt;&gt;"",G80&lt;&gt;"",H80&lt;&gt;"",I80&lt;&gt;"",J80&lt;&gt;"",K80&lt;&gt;"",L80&lt;&gt;"",M80&lt;&gt;"")),"Deactivation due",IF(AND(L80&lt;&gt;"",M80=""),"Reset pending",IF(AND(I80&lt;&gt;"",K80=""),"Issue open",IF(G80&lt;&gt;"","Active",IF(F80&lt;&gt;"","Invitation pending","Not invited")))))))))),"Check dates"))</f>
        <v/>
      </c>
      <c r="Q80" s="19">
        <f>IF(COUNTA(A80:O80)=0,"",IFERROR(IF(OR(P80="Check dates",P80="Missing key fields",P80="Duplicate record ID",P80="Missing issue detail"),"Review record",IF(P80="Deactivation due","Deactivate access",IF(AND(P80="Reset pending",TODAY()-L80&gt;=Assumptions!$B$6),"Review reset",IF(AND(P80="Issue open",TODAY()-I80&gt;=Assumptions!$B$5),"Review open issue",IF(AND(P80="Invitation pending",TODAY()-F80&gt;=Assumptions!$B$4),"Follow up on activation",IF(AND(P80="Not invited",E80="Current"),"Send invitation",IF(AND(P80="Active",OR(H80="",TODAY()-H80&gt;=Assumptions!$B$7)),"Confirm access",""))))))),"Review record"))</f>
        <v/>
      </c>
      <c r="R80" s="20">
        <f>IF(COUNTA(A80:O80)=0,"",IF(OR(F80="",G80="",G80&lt;F80),"",IFERROR(G80-F80,"")))</f>
        <v/>
      </c>
    </row>
    <row r="81">
      <c r="A81" s="16" t="n"/>
      <c r="B81" s="16" t="n"/>
      <c r="C81" s="16" t="n"/>
      <c r="D81" s="16" t="n"/>
      <c r="E81" s="16" t="n"/>
      <c r="F81" s="17" t="n"/>
      <c r="G81" s="17" t="n"/>
      <c r="H81" s="17" t="n"/>
      <c r="I81" s="17" t="n"/>
      <c r="J81" s="18" t="n"/>
      <c r="K81" s="17" t="n"/>
      <c r="L81" s="17" t="n"/>
      <c r="M81" s="17" t="n"/>
      <c r="N81" s="17" t="n"/>
      <c r="O81" s="16" t="n"/>
      <c r="P81" s="12">
        <f>IF(COUNTA(A81:O81)=0,"",IFERROR(IF(OR(A81="",B81="",C81="",D81="",E81="",O81=""),"Missing key fields",IF(COUNTIF($A$6:$A$105,A81)&gt;1,"Duplicate record ID",IF(AND(I81&lt;&gt;"",J81=""),"Missing issue detail",IF(OR(AND(F81="",G81&lt;&gt;""),AND(F81&lt;&gt;"",G81&lt;&gt;"",G81&lt;F81),AND(G81="",H81&lt;&gt;""),AND(G81&lt;&gt;"",H81&lt;&gt;"",H81&lt;G81),AND(I81="",K81&lt;&gt;""),AND(I81&lt;&gt;"",K81&lt;&gt;"",K81&lt;I81),AND(L81="",M81&lt;&gt;""),AND(L81&lt;&gt;"",M81&lt;&gt;"",M81&lt;L81),AND(G81="",N81&lt;&gt;""),AND(G81&lt;&gt;"",N81&lt;&gt;"",N81&lt;G81)),"Check dates",IF(N81&lt;&gt;"","Deactivated",IF(AND(E81="Former",OR(F81&lt;&gt;"",G81&lt;&gt;"",H81&lt;&gt;"",I81&lt;&gt;"",J81&lt;&gt;"",K81&lt;&gt;"",L81&lt;&gt;"",M81&lt;&gt;"")),"Deactivation due",IF(AND(L81&lt;&gt;"",M81=""),"Reset pending",IF(AND(I81&lt;&gt;"",K81=""),"Issue open",IF(G81&lt;&gt;"","Active",IF(F81&lt;&gt;"","Invitation pending","Not invited")))))))))),"Check dates"))</f>
        <v/>
      </c>
      <c r="Q81" s="21">
        <f>IF(COUNTA(A81:O81)=0,"",IFERROR(IF(OR(P81="Check dates",P81="Missing key fields",P81="Duplicate record ID",P81="Missing issue detail"),"Review record",IF(P81="Deactivation due","Deactivate access",IF(AND(P81="Reset pending",TODAY()-L81&gt;=Assumptions!$B$6),"Review reset",IF(AND(P81="Issue open",TODAY()-I81&gt;=Assumptions!$B$5),"Review open issue",IF(AND(P81="Invitation pending",TODAY()-F81&gt;=Assumptions!$B$4),"Follow up on activation",IF(AND(P81="Not invited",E81="Current"),"Send invitation",IF(AND(P81="Active",OR(H81="",TODAY()-H81&gt;=Assumptions!$B$7)),"Confirm access",""))))))),"Review record"))</f>
        <v/>
      </c>
      <c r="R81" s="22">
        <f>IF(COUNTA(A81:O81)=0,"",IF(OR(F81="",G81="",G81&lt;F81),"",IFERROR(G81-F81,"")))</f>
        <v/>
      </c>
    </row>
    <row r="82">
      <c r="A82" s="16" t="n"/>
      <c r="B82" s="16" t="n"/>
      <c r="C82" s="16" t="n"/>
      <c r="D82" s="16" t="n"/>
      <c r="E82" s="16" t="n"/>
      <c r="F82" s="17" t="n"/>
      <c r="G82" s="17" t="n"/>
      <c r="H82" s="17" t="n"/>
      <c r="I82" s="17" t="n"/>
      <c r="J82" s="18" t="n"/>
      <c r="K82" s="17" t="n"/>
      <c r="L82" s="17" t="n"/>
      <c r="M82" s="17" t="n"/>
      <c r="N82" s="17" t="n"/>
      <c r="O82" s="16" t="n"/>
      <c r="P82" s="10">
        <f>IF(COUNTA(A82:O82)=0,"",IFERROR(IF(OR(A82="",B82="",C82="",D82="",E82="",O82=""),"Missing key fields",IF(COUNTIF($A$6:$A$105,A82)&gt;1,"Duplicate record ID",IF(AND(I82&lt;&gt;"",J82=""),"Missing issue detail",IF(OR(AND(F82="",G82&lt;&gt;""),AND(F82&lt;&gt;"",G82&lt;&gt;"",G82&lt;F82),AND(G82="",H82&lt;&gt;""),AND(G82&lt;&gt;"",H82&lt;&gt;"",H82&lt;G82),AND(I82="",K82&lt;&gt;""),AND(I82&lt;&gt;"",K82&lt;&gt;"",K82&lt;I82),AND(L82="",M82&lt;&gt;""),AND(L82&lt;&gt;"",M82&lt;&gt;"",M82&lt;L82),AND(G82="",N82&lt;&gt;""),AND(G82&lt;&gt;"",N82&lt;&gt;"",N82&lt;G82)),"Check dates",IF(N82&lt;&gt;"","Deactivated",IF(AND(E82="Former",OR(F82&lt;&gt;"",G82&lt;&gt;"",H82&lt;&gt;"",I82&lt;&gt;"",J82&lt;&gt;"",K82&lt;&gt;"",L82&lt;&gt;"",M82&lt;&gt;"")),"Deactivation due",IF(AND(L82&lt;&gt;"",M82=""),"Reset pending",IF(AND(I82&lt;&gt;"",K82=""),"Issue open",IF(G82&lt;&gt;"","Active",IF(F82&lt;&gt;"","Invitation pending","Not invited")))))))))),"Check dates"))</f>
        <v/>
      </c>
      <c r="Q82" s="19">
        <f>IF(COUNTA(A82:O82)=0,"",IFERROR(IF(OR(P82="Check dates",P82="Missing key fields",P82="Duplicate record ID",P82="Missing issue detail"),"Review record",IF(P82="Deactivation due","Deactivate access",IF(AND(P82="Reset pending",TODAY()-L82&gt;=Assumptions!$B$6),"Review reset",IF(AND(P82="Issue open",TODAY()-I82&gt;=Assumptions!$B$5),"Review open issue",IF(AND(P82="Invitation pending",TODAY()-F82&gt;=Assumptions!$B$4),"Follow up on activation",IF(AND(P82="Not invited",E82="Current"),"Send invitation",IF(AND(P82="Active",OR(H82="",TODAY()-H82&gt;=Assumptions!$B$7)),"Confirm access",""))))))),"Review record"))</f>
        <v/>
      </c>
      <c r="R82" s="20">
        <f>IF(COUNTA(A82:O82)=0,"",IF(OR(F82="",G82="",G82&lt;F82),"",IFERROR(G82-F82,"")))</f>
        <v/>
      </c>
    </row>
    <row r="83">
      <c r="A83" s="16" t="n"/>
      <c r="B83" s="16" t="n"/>
      <c r="C83" s="16" t="n"/>
      <c r="D83" s="16" t="n"/>
      <c r="E83" s="16" t="n"/>
      <c r="F83" s="17" t="n"/>
      <c r="G83" s="17" t="n"/>
      <c r="H83" s="17" t="n"/>
      <c r="I83" s="17" t="n"/>
      <c r="J83" s="18" t="n"/>
      <c r="K83" s="17" t="n"/>
      <c r="L83" s="17" t="n"/>
      <c r="M83" s="17" t="n"/>
      <c r="N83" s="17" t="n"/>
      <c r="O83" s="16" t="n"/>
      <c r="P83" s="12">
        <f>IF(COUNTA(A83:O83)=0,"",IFERROR(IF(OR(A83="",B83="",C83="",D83="",E83="",O83=""),"Missing key fields",IF(COUNTIF($A$6:$A$105,A83)&gt;1,"Duplicate record ID",IF(AND(I83&lt;&gt;"",J83=""),"Missing issue detail",IF(OR(AND(F83="",G83&lt;&gt;""),AND(F83&lt;&gt;"",G83&lt;&gt;"",G83&lt;F83),AND(G83="",H83&lt;&gt;""),AND(G83&lt;&gt;"",H83&lt;&gt;"",H83&lt;G83),AND(I83="",K83&lt;&gt;""),AND(I83&lt;&gt;"",K83&lt;&gt;"",K83&lt;I83),AND(L83="",M83&lt;&gt;""),AND(L83&lt;&gt;"",M83&lt;&gt;"",M83&lt;L83),AND(G83="",N83&lt;&gt;""),AND(G83&lt;&gt;"",N83&lt;&gt;"",N83&lt;G83)),"Check dates",IF(N83&lt;&gt;"","Deactivated",IF(AND(E83="Former",OR(F83&lt;&gt;"",G83&lt;&gt;"",H83&lt;&gt;"",I83&lt;&gt;"",J83&lt;&gt;"",K83&lt;&gt;"",L83&lt;&gt;"",M83&lt;&gt;"")),"Deactivation due",IF(AND(L83&lt;&gt;"",M83=""),"Reset pending",IF(AND(I83&lt;&gt;"",K83=""),"Issue open",IF(G83&lt;&gt;"","Active",IF(F83&lt;&gt;"","Invitation pending","Not invited")))))))))),"Check dates"))</f>
        <v/>
      </c>
      <c r="Q83" s="21">
        <f>IF(COUNTA(A83:O83)=0,"",IFERROR(IF(OR(P83="Check dates",P83="Missing key fields",P83="Duplicate record ID",P83="Missing issue detail"),"Review record",IF(P83="Deactivation due","Deactivate access",IF(AND(P83="Reset pending",TODAY()-L83&gt;=Assumptions!$B$6),"Review reset",IF(AND(P83="Issue open",TODAY()-I83&gt;=Assumptions!$B$5),"Review open issue",IF(AND(P83="Invitation pending",TODAY()-F83&gt;=Assumptions!$B$4),"Follow up on activation",IF(AND(P83="Not invited",E83="Current"),"Send invitation",IF(AND(P83="Active",OR(H83="",TODAY()-H83&gt;=Assumptions!$B$7)),"Confirm access",""))))))),"Review record"))</f>
        <v/>
      </c>
      <c r="R83" s="22">
        <f>IF(COUNTA(A83:O83)=0,"",IF(OR(F83="",G83="",G83&lt;F83),"",IFERROR(G83-F83,"")))</f>
        <v/>
      </c>
    </row>
    <row r="84">
      <c r="A84" s="16" t="n"/>
      <c r="B84" s="16" t="n"/>
      <c r="C84" s="16" t="n"/>
      <c r="D84" s="16" t="n"/>
      <c r="E84" s="16" t="n"/>
      <c r="F84" s="17" t="n"/>
      <c r="G84" s="17" t="n"/>
      <c r="H84" s="17" t="n"/>
      <c r="I84" s="17" t="n"/>
      <c r="J84" s="18" t="n"/>
      <c r="K84" s="17" t="n"/>
      <c r="L84" s="17" t="n"/>
      <c r="M84" s="17" t="n"/>
      <c r="N84" s="17" t="n"/>
      <c r="O84" s="16" t="n"/>
      <c r="P84" s="10">
        <f>IF(COUNTA(A84:O84)=0,"",IFERROR(IF(OR(A84="",B84="",C84="",D84="",E84="",O84=""),"Missing key fields",IF(COUNTIF($A$6:$A$105,A84)&gt;1,"Duplicate record ID",IF(AND(I84&lt;&gt;"",J84=""),"Missing issue detail",IF(OR(AND(F84="",G84&lt;&gt;""),AND(F84&lt;&gt;"",G84&lt;&gt;"",G84&lt;F84),AND(G84="",H84&lt;&gt;""),AND(G84&lt;&gt;"",H84&lt;&gt;"",H84&lt;G84),AND(I84="",K84&lt;&gt;""),AND(I84&lt;&gt;"",K84&lt;&gt;"",K84&lt;I84),AND(L84="",M84&lt;&gt;""),AND(L84&lt;&gt;"",M84&lt;&gt;"",M84&lt;L84),AND(G84="",N84&lt;&gt;""),AND(G84&lt;&gt;"",N84&lt;&gt;"",N84&lt;G84)),"Check dates",IF(N84&lt;&gt;"","Deactivated",IF(AND(E84="Former",OR(F84&lt;&gt;"",G84&lt;&gt;"",H84&lt;&gt;"",I84&lt;&gt;"",J84&lt;&gt;"",K84&lt;&gt;"",L84&lt;&gt;"",M84&lt;&gt;"")),"Deactivation due",IF(AND(L84&lt;&gt;"",M84=""),"Reset pending",IF(AND(I84&lt;&gt;"",K84=""),"Issue open",IF(G84&lt;&gt;"","Active",IF(F84&lt;&gt;"","Invitation pending","Not invited")))))))))),"Check dates"))</f>
        <v/>
      </c>
      <c r="Q84" s="19">
        <f>IF(COUNTA(A84:O84)=0,"",IFERROR(IF(OR(P84="Check dates",P84="Missing key fields",P84="Duplicate record ID",P84="Missing issue detail"),"Review record",IF(P84="Deactivation due","Deactivate access",IF(AND(P84="Reset pending",TODAY()-L84&gt;=Assumptions!$B$6),"Review reset",IF(AND(P84="Issue open",TODAY()-I84&gt;=Assumptions!$B$5),"Review open issue",IF(AND(P84="Invitation pending",TODAY()-F84&gt;=Assumptions!$B$4),"Follow up on activation",IF(AND(P84="Not invited",E84="Current"),"Send invitation",IF(AND(P84="Active",OR(H84="",TODAY()-H84&gt;=Assumptions!$B$7)),"Confirm access",""))))))),"Review record"))</f>
        <v/>
      </c>
      <c r="R84" s="20">
        <f>IF(COUNTA(A84:O84)=0,"",IF(OR(F84="",G84="",G84&lt;F84),"",IFERROR(G84-F84,"")))</f>
        <v/>
      </c>
    </row>
    <row r="85">
      <c r="A85" s="16" t="n"/>
      <c r="B85" s="16" t="n"/>
      <c r="C85" s="16" t="n"/>
      <c r="D85" s="16" t="n"/>
      <c r="E85" s="16" t="n"/>
      <c r="F85" s="17" t="n"/>
      <c r="G85" s="17" t="n"/>
      <c r="H85" s="17" t="n"/>
      <c r="I85" s="17" t="n"/>
      <c r="J85" s="18" t="n"/>
      <c r="K85" s="17" t="n"/>
      <c r="L85" s="17" t="n"/>
      <c r="M85" s="17" t="n"/>
      <c r="N85" s="17" t="n"/>
      <c r="O85" s="16" t="n"/>
      <c r="P85" s="12">
        <f>IF(COUNTA(A85:O85)=0,"",IFERROR(IF(OR(A85="",B85="",C85="",D85="",E85="",O85=""),"Missing key fields",IF(COUNTIF($A$6:$A$105,A85)&gt;1,"Duplicate record ID",IF(AND(I85&lt;&gt;"",J85=""),"Missing issue detail",IF(OR(AND(F85="",G85&lt;&gt;""),AND(F85&lt;&gt;"",G85&lt;&gt;"",G85&lt;F85),AND(G85="",H85&lt;&gt;""),AND(G85&lt;&gt;"",H85&lt;&gt;"",H85&lt;G85),AND(I85="",K85&lt;&gt;""),AND(I85&lt;&gt;"",K85&lt;&gt;"",K85&lt;I85),AND(L85="",M85&lt;&gt;""),AND(L85&lt;&gt;"",M85&lt;&gt;"",M85&lt;L85),AND(G85="",N85&lt;&gt;""),AND(G85&lt;&gt;"",N85&lt;&gt;"",N85&lt;G85)),"Check dates",IF(N85&lt;&gt;"","Deactivated",IF(AND(E85="Former",OR(F85&lt;&gt;"",G85&lt;&gt;"",H85&lt;&gt;"",I85&lt;&gt;"",J85&lt;&gt;"",K85&lt;&gt;"",L85&lt;&gt;"",M85&lt;&gt;"")),"Deactivation due",IF(AND(L85&lt;&gt;"",M85=""),"Reset pending",IF(AND(I85&lt;&gt;"",K85=""),"Issue open",IF(G85&lt;&gt;"","Active",IF(F85&lt;&gt;"","Invitation pending","Not invited")))))))))),"Check dates"))</f>
        <v/>
      </c>
      <c r="Q85" s="21">
        <f>IF(COUNTA(A85:O85)=0,"",IFERROR(IF(OR(P85="Check dates",P85="Missing key fields",P85="Duplicate record ID",P85="Missing issue detail"),"Review record",IF(P85="Deactivation due","Deactivate access",IF(AND(P85="Reset pending",TODAY()-L85&gt;=Assumptions!$B$6),"Review reset",IF(AND(P85="Issue open",TODAY()-I85&gt;=Assumptions!$B$5),"Review open issue",IF(AND(P85="Invitation pending",TODAY()-F85&gt;=Assumptions!$B$4),"Follow up on activation",IF(AND(P85="Not invited",E85="Current"),"Send invitation",IF(AND(P85="Active",OR(H85="",TODAY()-H85&gt;=Assumptions!$B$7)),"Confirm access",""))))))),"Review record"))</f>
        <v/>
      </c>
      <c r="R85" s="22">
        <f>IF(COUNTA(A85:O85)=0,"",IF(OR(F85="",G85="",G85&lt;F85),"",IFERROR(G85-F85,"")))</f>
        <v/>
      </c>
    </row>
    <row r="86">
      <c r="A86" s="16" t="n"/>
      <c r="B86" s="16" t="n"/>
      <c r="C86" s="16" t="n"/>
      <c r="D86" s="16" t="n"/>
      <c r="E86" s="16" t="n"/>
      <c r="F86" s="17" t="n"/>
      <c r="G86" s="17" t="n"/>
      <c r="H86" s="17" t="n"/>
      <c r="I86" s="17" t="n"/>
      <c r="J86" s="18" t="n"/>
      <c r="K86" s="17" t="n"/>
      <c r="L86" s="17" t="n"/>
      <c r="M86" s="17" t="n"/>
      <c r="N86" s="17" t="n"/>
      <c r="O86" s="16" t="n"/>
      <c r="P86" s="10">
        <f>IF(COUNTA(A86:O86)=0,"",IFERROR(IF(OR(A86="",B86="",C86="",D86="",E86="",O86=""),"Missing key fields",IF(COUNTIF($A$6:$A$105,A86)&gt;1,"Duplicate record ID",IF(AND(I86&lt;&gt;"",J86=""),"Missing issue detail",IF(OR(AND(F86="",G86&lt;&gt;""),AND(F86&lt;&gt;"",G86&lt;&gt;"",G86&lt;F86),AND(G86="",H86&lt;&gt;""),AND(G86&lt;&gt;"",H86&lt;&gt;"",H86&lt;G86),AND(I86="",K86&lt;&gt;""),AND(I86&lt;&gt;"",K86&lt;&gt;"",K86&lt;I86),AND(L86="",M86&lt;&gt;""),AND(L86&lt;&gt;"",M86&lt;&gt;"",M86&lt;L86),AND(G86="",N86&lt;&gt;""),AND(G86&lt;&gt;"",N86&lt;&gt;"",N86&lt;G86)),"Check dates",IF(N86&lt;&gt;"","Deactivated",IF(AND(E86="Former",OR(F86&lt;&gt;"",G86&lt;&gt;"",H86&lt;&gt;"",I86&lt;&gt;"",J86&lt;&gt;"",K86&lt;&gt;"",L86&lt;&gt;"",M86&lt;&gt;"")),"Deactivation due",IF(AND(L86&lt;&gt;"",M86=""),"Reset pending",IF(AND(I86&lt;&gt;"",K86=""),"Issue open",IF(G86&lt;&gt;"","Active",IF(F86&lt;&gt;"","Invitation pending","Not invited")))))))))),"Check dates"))</f>
        <v/>
      </c>
      <c r="Q86" s="19">
        <f>IF(COUNTA(A86:O86)=0,"",IFERROR(IF(OR(P86="Check dates",P86="Missing key fields",P86="Duplicate record ID",P86="Missing issue detail"),"Review record",IF(P86="Deactivation due","Deactivate access",IF(AND(P86="Reset pending",TODAY()-L86&gt;=Assumptions!$B$6),"Review reset",IF(AND(P86="Issue open",TODAY()-I86&gt;=Assumptions!$B$5),"Review open issue",IF(AND(P86="Invitation pending",TODAY()-F86&gt;=Assumptions!$B$4),"Follow up on activation",IF(AND(P86="Not invited",E86="Current"),"Send invitation",IF(AND(P86="Active",OR(H86="",TODAY()-H86&gt;=Assumptions!$B$7)),"Confirm access",""))))))),"Review record"))</f>
        <v/>
      </c>
      <c r="R86" s="20">
        <f>IF(COUNTA(A86:O86)=0,"",IF(OR(F86="",G86="",G86&lt;F86),"",IFERROR(G86-F86,"")))</f>
        <v/>
      </c>
    </row>
    <row r="87">
      <c r="A87" s="16" t="n"/>
      <c r="B87" s="16" t="n"/>
      <c r="C87" s="16" t="n"/>
      <c r="D87" s="16" t="n"/>
      <c r="E87" s="16" t="n"/>
      <c r="F87" s="17" t="n"/>
      <c r="G87" s="17" t="n"/>
      <c r="H87" s="17" t="n"/>
      <c r="I87" s="17" t="n"/>
      <c r="J87" s="18" t="n"/>
      <c r="K87" s="17" t="n"/>
      <c r="L87" s="17" t="n"/>
      <c r="M87" s="17" t="n"/>
      <c r="N87" s="17" t="n"/>
      <c r="O87" s="16" t="n"/>
      <c r="P87" s="12">
        <f>IF(COUNTA(A87:O87)=0,"",IFERROR(IF(OR(A87="",B87="",C87="",D87="",E87="",O87=""),"Missing key fields",IF(COUNTIF($A$6:$A$105,A87)&gt;1,"Duplicate record ID",IF(AND(I87&lt;&gt;"",J87=""),"Missing issue detail",IF(OR(AND(F87="",G87&lt;&gt;""),AND(F87&lt;&gt;"",G87&lt;&gt;"",G87&lt;F87),AND(G87="",H87&lt;&gt;""),AND(G87&lt;&gt;"",H87&lt;&gt;"",H87&lt;G87),AND(I87="",K87&lt;&gt;""),AND(I87&lt;&gt;"",K87&lt;&gt;"",K87&lt;I87),AND(L87="",M87&lt;&gt;""),AND(L87&lt;&gt;"",M87&lt;&gt;"",M87&lt;L87),AND(G87="",N87&lt;&gt;""),AND(G87&lt;&gt;"",N87&lt;&gt;"",N87&lt;G87)),"Check dates",IF(N87&lt;&gt;"","Deactivated",IF(AND(E87="Former",OR(F87&lt;&gt;"",G87&lt;&gt;"",H87&lt;&gt;"",I87&lt;&gt;"",J87&lt;&gt;"",K87&lt;&gt;"",L87&lt;&gt;"",M87&lt;&gt;"")),"Deactivation due",IF(AND(L87&lt;&gt;"",M87=""),"Reset pending",IF(AND(I87&lt;&gt;"",K87=""),"Issue open",IF(G87&lt;&gt;"","Active",IF(F87&lt;&gt;"","Invitation pending","Not invited")))))))))),"Check dates"))</f>
        <v/>
      </c>
      <c r="Q87" s="21">
        <f>IF(COUNTA(A87:O87)=0,"",IFERROR(IF(OR(P87="Check dates",P87="Missing key fields",P87="Duplicate record ID",P87="Missing issue detail"),"Review record",IF(P87="Deactivation due","Deactivate access",IF(AND(P87="Reset pending",TODAY()-L87&gt;=Assumptions!$B$6),"Review reset",IF(AND(P87="Issue open",TODAY()-I87&gt;=Assumptions!$B$5),"Review open issue",IF(AND(P87="Invitation pending",TODAY()-F87&gt;=Assumptions!$B$4),"Follow up on activation",IF(AND(P87="Not invited",E87="Current"),"Send invitation",IF(AND(P87="Active",OR(H87="",TODAY()-H87&gt;=Assumptions!$B$7)),"Confirm access",""))))))),"Review record"))</f>
        <v/>
      </c>
      <c r="R87" s="22">
        <f>IF(COUNTA(A87:O87)=0,"",IF(OR(F87="",G87="",G87&lt;F87),"",IFERROR(G87-F87,"")))</f>
        <v/>
      </c>
    </row>
    <row r="88">
      <c r="A88" s="16" t="n"/>
      <c r="B88" s="16" t="n"/>
      <c r="C88" s="16" t="n"/>
      <c r="D88" s="16" t="n"/>
      <c r="E88" s="16" t="n"/>
      <c r="F88" s="17" t="n"/>
      <c r="G88" s="17" t="n"/>
      <c r="H88" s="17" t="n"/>
      <c r="I88" s="17" t="n"/>
      <c r="J88" s="18" t="n"/>
      <c r="K88" s="17" t="n"/>
      <c r="L88" s="17" t="n"/>
      <c r="M88" s="17" t="n"/>
      <c r="N88" s="17" t="n"/>
      <c r="O88" s="16" t="n"/>
      <c r="P88" s="10">
        <f>IF(COUNTA(A88:O88)=0,"",IFERROR(IF(OR(A88="",B88="",C88="",D88="",E88="",O88=""),"Missing key fields",IF(COUNTIF($A$6:$A$105,A88)&gt;1,"Duplicate record ID",IF(AND(I88&lt;&gt;"",J88=""),"Missing issue detail",IF(OR(AND(F88="",G88&lt;&gt;""),AND(F88&lt;&gt;"",G88&lt;&gt;"",G88&lt;F88),AND(G88="",H88&lt;&gt;""),AND(G88&lt;&gt;"",H88&lt;&gt;"",H88&lt;G88),AND(I88="",K88&lt;&gt;""),AND(I88&lt;&gt;"",K88&lt;&gt;"",K88&lt;I88),AND(L88="",M88&lt;&gt;""),AND(L88&lt;&gt;"",M88&lt;&gt;"",M88&lt;L88),AND(G88="",N88&lt;&gt;""),AND(G88&lt;&gt;"",N88&lt;&gt;"",N88&lt;G88)),"Check dates",IF(N88&lt;&gt;"","Deactivated",IF(AND(E88="Former",OR(F88&lt;&gt;"",G88&lt;&gt;"",H88&lt;&gt;"",I88&lt;&gt;"",J88&lt;&gt;"",K88&lt;&gt;"",L88&lt;&gt;"",M88&lt;&gt;"")),"Deactivation due",IF(AND(L88&lt;&gt;"",M88=""),"Reset pending",IF(AND(I88&lt;&gt;"",K88=""),"Issue open",IF(G88&lt;&gt;"","Active",IF(F88&lt;&gt;"","Invitation pending","Not invited")))))))))),"Check dates"))</f>
        <v/>
      </c>
      <c r="Q88" s="19">
        <f>IF(COUNTA(A88:O88)=0,"",IFERROR(IF(OR(P88="Check dates",P88="Missing key fields",P88="Duplicate record ID",P88="Missing issue detail"),"Review record",IF(P88="Deactivation due","Deactivate access",IF(AND(P88="Reset pending",TODAY()-L88&gt;=Assumptions!$B$6),"Review reset",IF(AND(P88="Issue open",TODAY()-I88&gt;=Assumptions!$B$5),"Review open issue",IF(AND(P88="Invitation pending",TODAY()-F88&gt;=Assumptions!$B$4),"Follow up on activation",IF(AND(P88="Not invited",E88="Current"),"Send invitation",IF(AND(P88="Active",OR(H88="",TODAY()-H88&gt;=Assumptions!$B$7)),"Confirm access",""))))))),"Review record"))</f>
        <v/>
      </c>
      <c r="R88" s="20">
        <f>IF(COUNTA(A88:O88)=0,"",IF(OR(F88="",G88="",G88&lt;F88),"",IFERROR(G88-F88,"")))</f>
        <v/>
      </c>
    </row>
    <row r="89">
      <c r="A89" s="16" t="n"/>
      <c r="B89" s="16" t="n"/>
      <c r="C89" s="16" t="n"/>
      <c r="D89" s="16" t="n"/>
      <c r="E89" s="16" t="n"/>
      <c r="F89" s="17" t="n"/>
      <c r="G89" s="17" t="n"/>
      <c r="H89" s="17" t="n"/>
      <c r="I89" s="17" t="n"/>
      <c r="J89" s="18" t="n"/>
      <c r="K89" s="17" t="n"/>
      <c r="L89" s="17" t="n"/>
      <c r="M89" s="17" t="n"/>
      <c r="N89" s="17" t="n"/>
      <c r="O89" s="16" t="n"/>
      <c r="P89" s="12">
        <f>IF(COUNTA(A89:O89)=0,"",IFERROR(IF(OR(A89="",B89="",C89="",D89="",E89="",O89=""),"Missing key fields",IF(COUNTIF($A$6:$A$105,A89)&gt;1,"Duplicate record ID",IF(AND(I89&lt;&gt;"",J89=""),"Missing issue detail",IF(OR(AND(F89="",G89&lt;&gt;""),AND(F89&lt;&gt;"",G89&lt;&gt;"",G89&lt;F89),AND(G89="",H89&lt;&gt;""),AND(G89&lt;&gt;"",H89&lt;&gt;"",H89&lt;G89),AND(I89="",K89&lt;&gt;""),AND(I89&lt;&gt;"",K89&lt;&gt;"",K89&lt;I89),AND(L89="",M89&lt;&gt;""),AND(L89&lt;&gt;"",M89&lt;&gt;"",M89&lt;L89),AND(G89="",N89&lt;&gt;""),AND(G89&lt;&gt;"",N89&lt;&gt;"",N89&lt;G89)),"Check dates",IF(N89&lt;&gt;"","Deactivated",IF(AND(E89="Former",OR(F89&lt;&gt;"",G89&lt;&gt;"",H89&lt;&gt;"",I89&lt;&gt;"",J89&lt;&gt;"",K89&lt;&gt;"",L89&lt;&gt;"",M89&lt;&gt;"")),"Deactivation due",IF(AND(L89&lt;&gt;"",M89=""),"Reset pending",IF(AND(I89&lt;&gt;"",K89=""),"Issue open",IF(G89&lt;&gt;"","Active",IF(F89&lt;&gt;"","Invitation pending","Not invited")))))))))),"Check dates"))</f>
        <v/>
      </c>
      <c r="Q89" s="21">
        <f>IF(COUNTA(A89:O89)=0,"",IFERROR(IF(OR(P89="Check dates",P89="Missing key fields",P89="Duplicate record ID",P89="Missing issue detail"),"Review record",IF(P89="Deactivation due","Deactivate access",IF(AND(P89="Reset pending",TODAY()-L89&gt;=Assumptions!$B$6),"Review reset",IF(AND(P89="Issue open",TODAY()-I89&gt;=Assumptions!$B$5),"Review open issue",IF(AND(P89="Invitation pending",TODAY()-F89&gt;=Assumptions!$B$4),"Follow up on activation",IF(AND(P89="Not invited",E89="Current"),"Send invitation",IF(AND(P89="Active",OR(H89="",TODAY()-H89&gt;=Assumptions!$B$7)),"Confirm access",""))))))),"Review record"))</f>
        <v/>
      </c>
      <c r="R89" s="22">
        <f>IF(COUNTA(A89:O89)=0,"",IF(OR(F89="",G89="",G89&lt;F89),"",IFERROR(G89-F89,"")))</f>
        <v/>
      </c>
    </row>
    <row r="90">
      <c r="A90" s="16" t="n"/>
      <c r="B90" s="16" t="n"/>
      <c r="C90" s="16" t="n"/>
      <c r="D90" s="16" t="n"/>
      <c r="E90" s="16" t="n"/>
      <c r="F90" s="17" t="n"/>
      <c r="G90" s="17" t="n"/>
      <c r="H90" s="17" t="n"/>
      <c r="I90" s="17" t="n"/>
      <c r="J90" s="18" t="n"/>
      <c r="K90" s="17" t="n"/>
      <c r="L90" s="17" t="n"/>
      <c r="M90" s="17" t="n"/>
      <c r="N90" s="17" t="n"/>
      <c r="O90" s="16" t="n"/>
      <c r="P90" s="10">
        <f>IF(COUNTA(A90:O90)=0,"",IFERROR(IF(OR(A90="",B90="",C90="",D90="",E90="",O90=""),"Missing key fields",IF(COUNTIF($A$6:$A$105,A90)&gt;1,"Duplicate record ID",IF(AND(I90&lt;&gt;"",J90=""),"Missing issue detail",IF(OR(AND(F90="",G90&lt;&gt;""),AND(F90&lt;&gt;"",G90&lt;&gt;"",G90&lt;F90),AND(G90="",H90&lt;&gt;""),AND(G90&lt;&gt;"",H90&lt;&gt;"",H90&lt;G90),AND(I90="",K90&lt;&gt;""),AND(I90&lt;&gt;"",K90&lt;&gt;"",K90&lt;I90),AND(L90="",M90&lt;&gt;""),AND(L90&lt;&gt;"",M90&lt;&gt;"",M90&lt;L90),AND(G90="",N90&lt;&gt;""),AND(G90&lt;&gt;"",N90&lt;&gt;"",N90&lt;G90)),"Check dates",IF(N90&lt;&gt;"","Deactivated",IF(AND(E90="Former",OR(F90&lt;&gt;"",G90&lt;&gt;"",H90&lt;&gt;"",I90&lt;&gt;"",J90&lt;&gt;"",K90&lt;&gt;"",L90&lt;&gt;"",M90&lt;&gt;"")),"Deactivation due",IF(AND(L90&lt;&gt;"",M90=""),"Reset pending",IF(AND(I90&lt;&gt;"",K90=""),"Issue open",IF(G90&lt;&gt;"","Active",IF(F90&lt;&gt;"","Invitation pending","Not invited")))))))))),"Check dates"))</f>
        <v/>
      </c>
      <c r="Q90" s="19">
        <f>IF(COUNTA(A90:O90)=0,"",IFERROR(IF(OR(P90="Check dates",P90="Missing key fields",P90="Duplicate record ID",P90="Missing issue detail"),"Review record",IF(P90="Deactivation due","Deactivate access",IF(AND(P90="Reset pending",TODAY()-L90&gt;=Assumptions!$B$6),"Review reset",IF(AND(P90="Issue open",TODAY()-I90&gt;=Assumptions!$B$5),"Review open issue",IF(AND(P90="Invitation pending",TODAY()-F90&gt;=Assumptions!$B$4),"Follow up on activation",IF(AND(P90="Not invited",E90="Current"),"Send invitation",IF(AND(P90="Active",OR(H90="",TODAY()-H90&gt;=Assumptions!$B$7)),"Confirm access",""))))))),"Review record"))</f>
        <v/>
      </c>
      <c r="R90" s="20">
        <f>IF(COUNTA(A90:O90)=0,"",IF(OR(F90="",G90="",G90&lt;F90),"",IFERROR(G90-F90,"")))</f>
        <v/>
      </c>
    </row>
    <row r="91">
      <c r="A91" s="16" t="n"/>
      <c r="B91" s="16" t="n"/>
      <c r="C91" s="16" t="n"/>
      <c r="D91" s="16" t="n"/>
      <c r="E91" s="16" t="n"/>
      <c r="F91" s="17" t="n"/>
      <c r="G91" s="17" t="n"/>
      <c r="H91" s="17" t="n"/>
      <c r="I91" s="17" t="n"/>
      <c r="J91" s="18" t="n"/>
      <c r="K91" s="17" t="n"/>
      <c r="L91" s="17" t="n"/>
      <c r="M91" s="17" t="n"/>
      <c r="N91" s="17" t="n"/>
      <c r="O91" s="16" t="n"/>
      <c r="P91" s="12">
        <f>IF(COUNTA(A91:O91)=0,"",IFERROR(IF(OR(A91="",B91="",C91="",D91="",E91="",O91=""),"Missing key fields",IF(COUNTIF($A$6:$A$105,A91)&gt;1,"Duplicate record ID",IF(AND(I91&lt;&gt;"",J91=""),"Missing issue detail",IF(OR(AND(F91="",G91&lt;&gt;""),AND(F91&lt;&gt;"",G91&lt;&gt;"",G91&lt;F91),AND(G91="",H91&lt;&gt;""),AND(G91&lt;&gt;"",H91&lt;&gt;"",H91&lt;G91),AND(I91="",K91&lt;&gt;""),AND(I91&lt;&gt;"",K91&lt;&gt;"",K91&lt;I91),AND(L91="",M91&lt;&gt;""),AND(L91&lt;&gt;"",M91&lt;&gt;"",M91&lt;L91),AND(G91="",N91&lt;&gt;""),AND(G91&lt;&gt;"",N91&lt;&gt;"",N91&lt;G91)),"Check dates",IF(N91&lt;&gt;"","Deactivated",IF(AND(E91="Former",OR(F91&lt;&gt;"",G91&lt;&gt;"",H91&lt;&gt;"",I91&lt;&gt;"",J91&lt;&gt;"",K91&lt;&gt;"",L91&lt;&gt;"",M91&lt;&gt;"")),"Deactivation due",IF(AND(L91&lt;&gt;"",M91=""),"Reset pending",IF(AND(I91&lt;&gt;"",K91=""),"Issue open",IF(G91&lt;&gt;"","Active",IF(F91&lt;&gt;"","Invitation pending","Not invited")))))))))),"Check dates"))</f>
        <v/>
      </c>
      <c r="Q91" s="21">
        <f>IF(COUNTA(A91:O91)=0,"",IFERROR(IF(OR(P91="Check dates",P91="Missing key fields",P91="Duplicate record ID",P91="Missing issue detail"),"Review record",IF(P91="Deactivation due","Deactivate access",IF(AND(P91="Reset pending",TODAY()-L91&gt;=Assumptions!$B$6),"Review reset",IF(AND(P91="Issue open",TODAY()-I91&gt;=Assumptions!$B$5),"Review open issue",IF(AND(P91="Invitation pending",TODAY()-F91&gt;=Assumptions!$B$4),"Follow up on activation",IF(AND(P91="Not invited",E91="Current"),"Send invitation",IF(AND(P91="Active",OR(H91="",TODAY()-H91&gt;=Assumptions!$B$7)),"Confirm access",""))))))),"Review record"))</f>
        <v/>
      </c>
      <c r="R91" s="22">
        <f>IF(COUNTA(A91:O91)=0,"",IF(OR(F91="",G91="",G91&lt;F91),"",IFERROR(G91-F91,"")))</f>
        <v/>
      </c>
    </row>
    <row r="92">
      <c r="A92" s="16" t="n"/>
      <c r="B92" s="16" t="n"/>
      <c r="C92" s="16" t="n"/>
      <c r="D92" s="16" t="n"/>
      <c r="E92" s="16" t="n"/>
      <c r="F92" s="17" t="n"/>
      <c r="G92" s="17" t="n"/>
      <c r="H92" s="17" t="n"/>
      <c r="I92" s="17" t="n"/>
      <c r="J92" s="18" t="n"/>
      <c r="K92" s="17" t="n"/>
      <c r="L92" s="17" t="n"/>
      <c r="M92" s="17" t="n"/>
      <c r="N92" s="17" t="n"/>
      <c r="O92" s="16" t="n"/>
      <c r="P92" s="10">
        <f>IF(COUNTA(A92:O92)=0,"",IFERROR(IF(OR(A92="",B92="",C92="",D92="",E92="",O92=""),"Missing key fields",IF(COUNTIF($A$6:$A$105,A92)&gt;1,"Duplicate record ID",IF(AND(I92&lt;&gt;"",J92=""),"Missing issue detail",IF(OR(AND(F92="",G92&lt;&gt;""),AND(F92&lt;&gt;"",G92&lt;&gt;"",G92&lt;F92),AND(G92="",H92&lt;&gt;""),AND(G92&lt;&gt;"",H92&lt;&gt;"",H92&lt;G92),AND(I92="",K92&lt;&gt;""),AND(I92&lt;&gt;"",K92&lt;&gt;"",K92&lt;I92),AND(L92="",M92&lt;&gt;""),AND(L92&lt;&gt;"",M92&lt;&gt;"",M92&lt;L92),AND(G92="",N92&lt;&gt;""),AND(G92&lt;&gt;"",N92&lt;&gt;"",N92&lt;G92)),"Check dates",IF(N92&lt;&gt;"","Deactivated",IF(AND(E92="Former",OR(F92&lt;&gt;"",G92&lt;&gt;"",H92&lt;&gt;"",I92&lt;&gt;"",J92&lt;&gt;"",K92&lt;&gt;"",L92&lt;&gt;"",M92&lt;&gt;"")),"Deactivation due",IF(AND(L92&lt;&gt;"",M92=""),"Reset pending",IF(AND(I92&lt;&gt;"",K92=""),"Issue open",IF(G92&lt;&gt;"","Active",IF(F92&lt;&gt;"","Invitation pending","Not invited")))))))))),"Check dates"))</f>
        <v/>
      </c>
      <c r="Q92" s="19">
        <f>IF(COUNTA(A92:O92)=0,"",IFERROR(IF(OR(P92="Check dates",P92="Missing key fields",P92="Duplicate record ID",P92="Missing issue detail"),"Review record",IF(P92="Deactivation due","Deactivate access",IF(AND(P92="Reset pending",TODAY()-L92&gt;=Assumptions!$B$6),"Review reset",IF(AND(P92="Issue open",TODAY()-I92&gt;=Assumptions!$B$5),"Review open issue",IF(AND(P92="Invitation pending",TODAY()-F92&gt;=Assumptions!$B$4),"Follow up on activation",IF(AND(P92="Not invited",E92="Current"),"Send invitation",IF(AND(P92="Active",OR(H92="",TODAY()-H92&gt;=Assumptions!$B$7)),"Confirm access",""))))))),"Review record"))</f>
        <v/>
      </c>
      <c r="R92" s="20">
        <f>IF(COUNTA(A92:O92)=0,"",IF(OR(F92="",G92="",G92&lt;F92),"",IFERROR(G92-F92,"")))</f>
        <v/>
      </c>
    </row>
    <row r="93">
      <c r="A93" s="16" t="n"/>
      <c r="B93" s="16" t="n"/>
      <c r="C93" s="16" t="n"/>
      <c r="D93" s="16" t="n"/>
      <c r="E93" s="16" t="n"/>
      <c r="F93" s="17" t="n"/>
      <c r="G93" s="17" t="n"/>
      <c r="H93" s="17" t="n"/>
      <c r="I93" s="17" t="n"/>
      <c r="J93" s="18" t="n"/>
      <c r="K93" s="17" t="n"/>
      <c r="L93" s="17" t="n"/>
      <c r="M93" s="17" t="n"/>
      <c r="N93" s="17" t="n"/>
      <c r="O93" s="16" t="n"/>
      <c r="P93" s="12">
        <f>IF(COUNTA(A93:O93)=0,"",IFERROR(IF(OR(A93="",B93="",C93="",D93="",E93="",O93=""),"Missing key fields",IF(COUNTIF($A$6:$A$105,A93)&gt;1,"Duplicate record ID",IF(AND(I93&lt;&gt;"",J93=""),"Missing issue detail",IF(OR(AND(F93="",G93&lt;&gt;""),AND(F93&lt;&gt;"",G93&lt;&gt;"",G93&lt;F93),AND(G93="",H93&lt;&gt;""),AND(G93&lt;&gt;"",H93&lt;&gt;"",H93&lt;G93),AND(I93="",K93&lt;&gt;""),AND(I93&lt;&gt;"",K93&lt;&gt;"",K93&lt;I93),AND(L93="",M93&lt;&gt;""),AND(L93&lt;&gt;"",M93&lt;&gt;"",M93&lt;L93),AND(G93="",N93&lt;&gt;""),AND(G93&lt;&gt;"",N93&lt;&gt;"",N93&lt;G93)),"Check dates",IF(N93&lt;&gt;"","Deactivated",IF(AND(E93="Former",OR(F93&lt;&gt;"",G93&lt;&gt;"",H93&lt;&gt;"",I93&lt;&gt;"",J93&lt;&gt;"",K93&lt;&gt;"",L93&lt;&gt;"",M93&lt;&gt;"")),"Deactivation due",IF(AND(L93&lt;&gt;"",M93=""),"Reset pending",IF(AND(I93&lt;&gt;"",K93=""),"Issue open",IF(G93&lt;&gt;"","Active",IF(F93&lt;&gt;"","Invitation pending","Not invited")))))))))),"Check dates"))</f>
        <v/>
      </c>
      <c r="Q93" s="21">
        <f>IF(COUNTA(A93:O93)=0,"",IFERROR(IF(OR(P93="Check dates",P93="Missing key fields",P93="Duplicate record ID",P93="Missing issue detail"),"Review record",IF(P93="Deactivation due","Deactivate access",IF(AND(P93="Reset pending",TODAY()-L93&gt;=Assumptions!$B$6),"Review reset",IF(AND(P93="Issue open",TODAY()-I93&gt;=Assumptions!$B$5),"Review open issue",IF(AND(P93="Invitation pending",TODAY()-F93&gt;=Assumptions!$B$4),"Follow up on activation",IF(AND(P93="Not invited",E93="Current"),"Send invitation",IF(AND(P93="Active",OR(H93="",TODAY()-H93&gt;=Assumptions!$B$7)),"Confirm access",""))))))),"Review record"))</f>
        <v/>
      </c>
      <c r="R93" s="22">
        <f>IF(COUNTA(A93:O93)=0,"",IF(OR(F93="",G93="",G93&lt;F93),"",IFERROR(G93-F93,"")))</f>
        <v/>
      </c>
    </row>
    <row r="94">
      <c r="A94" s="16" t="n"/>
      <c r="B94" s="16" t="n"/>
      <c r="C94" s="16" t="n"/>
      <c r="D94" s="16" t="n"/>
      <c r="E94" s="16" t="n"/>
      <c r="F94" s="17" t="n"/>
      <c r="G94" s="17" t="n"/>
      <c r="H94" s="17" t="n"/>
      <c r="I94" s="17" t="n"/>
      <c r="J94" s="18" t="n"/>
      <c r="K94" s="17" t="n"/>
      <c r="L94" s="17" t="n"/>
      <c r="M94" s="17" t="n"/>
      <c r="N94" s="17" t="n"/>
      <c r="O94" s="16" t="n"/>
      <c r="P94" s="10">
        <f>IF(COUNTA(A94:O94)=0,"",IFERROR(IF(OR(A94="",B94="",C94="",D94="",E94="",O94=""),"Missing key fields",IF(COUNTIF($A$6:$A$105,A94)&gt;1,"Duplicate record ID",IF(AND(I94&lt;&gt;"",J94=""),"Missing issue detail",IF(OR(AND(F94="",G94&lt;&gt;""),AND(F94&lt;&gt;"",G94&lt;&gt;"",G94&lt;F94),AND(G94="",H94&lt;&gt;""),AND(G94&lt;&gt;"",H94&lt;&gt;"",H94&lt;G94),AND(I94="",K94&lt;&gt;""),AND(I94&lt;&gt;"",K94&lt;&gt;"",K94&lt;I94),AND(L94="",M94&lt;&gt;""),AND(L94&lt;&gt;"",M94&lt;&gt;"",M94&lt;L94),AND(G94="",N94&lt;&gt;""),AND(G94&lt;&gt;"",N94&lt;&gt;"",N94&lt;G94)),"Check dates",IF(N94&lt;&gt;"","Deactivated",IF(AND(E94="Former",OR(F94&lt;&gt;"",G94&lt;&gt;"",H94&lt;&gt;"",I94&lt;&gt;"",J94&lt;&gt;"",K94&lt;&gt;"",L94&lt;&gt;"",M94&lt;&gt;"")),"Deactivation due",IF(AND(L94&lt;&gt;"",M94=""),"Reset pending",IF(AND(I94&lt;&gt;"",K94=""),"Issue open",IF(G94&lt;&gt;"","Active",IF(F94&lt;&gt;"","Invitation pending","Not invited")))))))))),"Check dates"))</f>
        <v/>
      </c>
      <c r="Q94" s="19">
        <f>IF(COUNTA(A94:O94)=0,"",IFERROR(IF(OR(P94="Check dates",P94="Missing key fields",P94="Duplicate record ID",P94="Missing issue detail"),"Review record",IF(P94="Deactivation due","Deactivate access",IF(AND(P94="Reset pending",TODAY()-L94&gt;=Assumptions!$B$6),"Review reset",IF(AND(P94="Issue open",TODAY()-I94&gt;=Assumptions!$B$5),"Review open issue",IF(AND(P94="Invitation pending",TODAY()-F94&gt;=Assumptions!$B$4),"Follow up on activation",IF(AND(P94="Not invited",E94="Current"),"Send invitation",IF(AND(P94="Active",OR(H94="",TODAY()-H94&gt;=Assumptions!$B$7)),"Confirm access",""))))))),"Review record"))</f>
        <v/>
      </c>
      <c r="R94" s="20">
        <f>IF(COUNTA(A94:O94)=0,"",IF(OR(F94="",G94="",G94&lt;F94),"",IFERROR(G94-F94,"")))</f>
        <v/>
      </c>
    </row>
    <row r="95">
      <c r="A95" s="16" t="n"/>
      <c r="B95" s="16" t="n"/>
      <c r="C95" s="16" t="n"/>
      <c r="D95" s="16" t="n"/>
      <c r="E95" s="16" t="n"/>
      <c r="F95" s="17" t="n"/>
      <c r="G95" s="17" t="n"/>
      <c r="H95" s="17" t="n"/>
      <c r="I95" s="17" t="n"/>
      <c r="J95" s="18" t="n"/>
      <c r="K95" s="17" t="n"/>
      <c r="L95" s="17" t="n"/>
      <c r="M95" s="17" t="n"/>
      <c r="N95" s="17" t="n"/>
      <c r="O95" s="16" t="n"/>
      <c r="P95" s="12">
        <f>IF(COUNTA(A95:O95)=0,"",IFERROR(IF(OR(A95="",B95="",C95="",D95="",E95="",O95=""),"Missing key fields",IF(COUNTIF($A$6:$A$105,A95)&gt;1,"Duplicate record ID",IF(AND(I95&lt;&gt;"",J95=""),"Missing issue detail",IF(OR(AND(F95="",G95&lt;&gt;""),AND(F95&lt;&gt;"",G95&lt;&gt;"",G95&lt;F95),AND(G95="",H95&lt;&gt;""),AND(G95&lt;&gt;"",H95&lt;&gt;"",H95&lt;G95),AND(I95="",K95&lt;&gt;""),AND(I95&lt;&gt;"",K95&lt;&gt;"",K95&lt;I95),AND(L95="",M95&lt;&gt;""),AND(L95&lt;&gt;"",M95&lt;&gt;"",M95&lt;L95),AND(G95="",N95&lt;&gt;""),AND(G95&lt;&gt;"",N95&lt;&gt;"",N95&lt;G95)),"Check dates",IF(N95&lt;&gt;"","Deactivated",IF(AND(E95="Former",OR(F95&lt;&gt;"",G95&lt;&gt;"",H95&lt;&gt;"",I95&lt;&gt;"",J95&lt;&gt;"",K95&lt;&gt;"",L95&lt;&gt;"",M95&lt;&gt;"")),"Deactivation due",IF(AND(L95&lt;&gt;"",M95=""),"Reset pending",IF(AND(I95&lt;&gt;"",K95=""),"Issue open",IF(G95&lt;&gt;"","Active",IF(F95&lt;&gt;"","Invitation pending","Not invited")))))))))),"Check dates"))</f>
        <v/>
      </c>
      <c r="Q95" s="21">
        <f>IF(COUNTA(A95:O95)=0,"",IFERROR(IF(OR(P95="Check dates",P95="Missing key fields",P95="Duplicate record ID",P95="Missing issue detail"),"Review record",IF(P95="Deactivation due","Deactivate access",IF(AND(P95="Reset pending",TODAY()-L95&gt;=Assumptions!$B$6),"Review reset",IF(AND(P95="Issue open",TODAY()-I95&gt;=Assumptions!$B$5),"Review open issue",IF(AND(P95="Invitation pending",TODAY()-F95&gt;=Assumptions!$B$4),"Follow up on activation",IF(AND(P95="Not invited",E95="Current"),"Send invitation",IF(AND(P95="Active",OR(H95="",TODAY()-H95&gt;=Assumptions!$B$7)),"Confirm access",""))))))),"Review record"))</f>
        <v/>
      </c>
      <c r="R95" s="22">
        <f>IF(COUNTA(A95:O95)=0,"",IF(OR(F95="",G95="",G95&lt;F95),"",IFERROR(G95-F95,"")))</f>
        <v/>
      </c>
    </row>
    <row r="96">
      <c r="A96" s="16" t="n"/>
      <c r="B96" s="16" t="n"/>
      <c r="C96" s="16" t="n"/>
      <c r="D96" s="16" t="n"/>
      <c r="E96" s="16" t="n"/>
      <c r="F96" s="17" t="n"/>
      <c r="G96" s="17" t="n"/>
      <c r="H96" s="17" t="n"/>
      <c r="I96" s="17" t="n"/>
      <c r="J96" s="18" t="n"/>
      <c r="K96" s="17" t="n"/>
      <c r="L96" s="17" t="n"/>
      <c r="M96" s="17" t="n"/>
      <c r="N96" s="17" t="n"/>
      <c r="O96" s="16" t="n"/>
      <c r="P96" s="10">
        <f>IF(COUNTA(A96:O96)=0,"",IFERROR(IF(OR(A96="",B96="",C96="",D96="",E96="",O96=""),"Missing key fields",IF(COUNTIF($A$6:$A$105,A96)&gt;1,"Duplicate record ID",IF(AND(I96&lt;&gt;"",J96=""),"Missing issue detail",IF(OR(AND(F96="",G96&lt;&gt;""),AND(F96&lt;&gt;"",G96&lt;&gt;"",G96&lt;F96),AND(G96="",H96&lt;&gt;""),AND(G96&lt;&gt;"",H96&lt;&gt;"",H96&lt;G96),AND(I96="",K96&lt;&gt;""),AND(I96&lt;&gt;"",K96&lt;&gt;"",K96&lt;I96),AND(L96="",M96&lt;&gt;""),AND(L96&lt;&gt;"",M96&lt;&gt;"",M96&lt;L96),AND(G96="",N96&lt;&gt;""),AND(G96&lt;&gt;"",N96&lt;&gt;"",N96&lt;G96)),"Check dates",IF(N96&lt;&gt;"","Deactivated",IF(AND(E96="Former",OR(F96&lt;&gt;"",G96&lt;&gt;"",H96&lt;&gt;"",I96&lt;&gt;"",J96&lt;&gt;"",K96&lt;&gt;"",L96&lt;&gt;"",M96&lt;&gt;"")),"Deactivation due",IF(AND(L96&lt;&gt;"",M96=""),"Reset pending",IF(AND(I96&lt;&gt;"",K96=""),"Issue open",IF(G96&lt;&gt;"","Active",IF(F96&lt;&gt;"","Invitation pending","Not invited")))))))))),"Check dates"))</f>
        <v/>
      </c>
      <c r="Q96" s="19">
        <f>IF(COUNTA(A96:O96)=0,"",IFERROR(IF(OR(P96="Check dates",P96="Missing key fields",P96="Duplicate record ID",P96="Missing issue detail"),"Review record",IF(P96="Deactivation due","Deactivate access",IF(AND(P96="Reset pending",TODAY()-L96&gt;=Assumptions!$B$6),"Review reset",IF(AND(P96="Issue open",TODAY()-I96&gt;=Assumptions!$B$5),"Review open issue",IF(AND(P96="Invitation pending",TODAY()-F96&gt;=Assumptions!$B$4),"Follow up on activation",IF(AND(P96="Not invited",E96="Current"),"Send invitation",IF(AND(P96="Active",OR(H96="",TODAY()-H96&gt;=Assumptions!$B$7)),"Confirm access",""))))))),"Review record"))</f>
        <v/>
      </c>
      <c r="R96" s="20">
        <f>IF(COUNTA(A96:O96)=0,"",IF(OR(F96="",G96="",G96&lt;F96),"",IFERROR(G96-F96,"")))</f>
        <v/>
      </c>
    </row>
    <row r="97">
      <c r="A97" s="16" t="n"/>
      <c r="B97" s="16" t="n"/>
      <c r="C97" s="16" t="n"/>
      <c r="D97" s="16" t="n"/>
      <c r="E97" s="16" t="n"/>
      <c r="F97" s="17" t="n"/>
      <c r="G97" s="17" t="n"/>
      <c r="H97" s="17" t="n"/>
      <c r="I97" s="17" t="n"/>
      <c r="J97" s="18" t="n"/>
      <c r="K97" s="17" t="n"/>
      <c r="L97" s="17" t="n"/>
      <c r="M97" s="17" t="n"/>
      <c r="N97" s="17" t="n"/>
      <c r="O97" s="16" t="n"/>
      <c r="P97" s="12">
        <f>IF(COUNTA(A97:O97)=0,"",IFERROR(IF(OR(A97="",B97="",C97="",D97="",E97="",O97=""),"Missing key fields",IF(COUNTIF($A$6:$A$105,A97)&gt;1,"Duplicate record ID",IF(AND(I97&lt;&gt;"",J97=""),"Missing issue detail",IF(OR(AND(F97="",G97&lt;&gt;""),AND(F97&lt;&gt;"",G97&lt;&gt;"",G97&lt;F97),AND(G97="",H97&lt;&gt;""),AND(G97&lt;&gt;"",H97&lt;&gt;"",H97&lt;G97),AND(I97="",K97&lt;&gt;""),AND(I97&lt;&gt;"",K97&lt;&gt;"",K97&lt;I97),AND(L97="",M97&lt;&gt;""),AND(L97&lt;&gt;"",M97&lt;&gt;"",M97&lt;L97),AND(G97="",N97&lt;&gt;""),AND(G97&lt;&gt;"",N97&lt;&gt;"",N97&lt;G97)),"Check dates",IF(N97&lt;&gt;"","Deactivated",IF(AND(E97="Former",OR(F97&lt;&gt;"",G97&lt;&gt;"",H97&lt;&gt;"",I97&lt;&gt;"",J97&lt;&gt;"",K97&lt;&gt;"",L97&lt;&gt;"",M97&lt;&gt;"")),"Deactivation due",IF(AND(L97&lt;&gt;"",M97=""),"Reset pending",IF(AND(I97&lt;&gt;"",K97=""),"Issue open",IF(G97&lt;&gt;"","Active",IF(F97&lt;&gt;"","Invitation pending","Not invited")))))))))),"Check dates"))</f>
        <v/>
      </c>
      <c r="Q97" s="21">
        <f>IF(COUNTA(A97:O97)=0,"",IFERROR(IF(OR(P97="Check dates",P97="Missing key fields",P97="Duplicate record ID",P97="Missing issue detail"),"Review record",IF(P97="Deactivation due","Deactivate access",IF(AND(P97="Reset pending",TODAY()-L97&gt;=Assumptions!$B$6),"Review reset",IF(AND(P97="Issue open",TODAY()-I97&gt;=Assumptions!$B$5),"Review open issue",IF(AND(P97="Invitation pending",TODAY()-F97&gt;=Assumptions!$B$4),"Follow up on activation",IF(AND(P97="Not invited",E97="Current"),"Send invitation",IF(AND(P97="Active",OR(H97="",TODAY()-H97&gt;=Assumptions!$B$7)),"Confirm access",""))))))),"Review record"))</f>
        <v/>
      </c>
      <c r="R97" s="22">
        <f>IF(COUNTA(A97:O97)=0,"",IF(OR(F97="",G97="",G97&lt;F97),"",IFERROR(G97-F97,"")))</f>
        <v/>
      </c>
    </row>
    <row r="98">
      <c r="A98" s="16" t="n"/>
      <c r="B98" s="16" t="n"/>
      <c r="C98" s="16" t="n"/>
      <c r="D98" s="16" t="n"/>
      <c r="E98" s="16" t="n"/>
      <c r="F98" s="17" t="n"/>
      <c r="G98" s="17" t="n"/>
      <c r="H98" s="17" t="n"/>
      <c r="I98" s="17" t="n"/>
      <c r="J98" s="18" t="n"/>
      <c r="K98" s="17" t="n"/>
      <c r="L98" s="17" t="n"/>
      <c r="M98" s="17" t="n"/>
      <c r="N98" s="17" t="n"/>
      <c r="O98" s="16" t="n"/>
      <c r="P98" s="10">
        <f>IF(COUNTA(A98:O98)=0,"",IFERROR(IF(OR(A98="",B98="",C98="",D98="",E98="",O98=""),"Missing key fields",IF(COUNTIF($A$6:$A$105,A98)&gt;1,"Duplicate record ID",IF(AND(I98&lt;&gt;"",J98=""),"Missing issue detail",IF(OR(AND(F98="",G98&lt;&gt;""),AND(F98&lt;&gt;"",G98&lt;&gt;"",G98&lt;F98),AND(G98="",H98&lt;&gt;""),AND(G98&lt;&gt;"",H98&lt;&gt;"",H98&lt;G98),AND(I98="",K98&lt;&gt;""),AND(I98&lt;&gt;"",K98&lt;&gt;"",K98&lt;I98),AND(L98="",M98&lt;&gt;""),AND(L98&lt;&gt;"",M98&lt;&gt;"",M98&lt;L98),AND(G98="",N98&lt;&gt;""),AND(G98&lt;&gt;"",N98&lt;&gt;"",N98&lt;G98)),"Check dates",IF(N98&lt;&gt;"","Deactivated",IF(AND(E98="Former",OR(F98&lt;&gt;"",G98&lt;&gt;"",H98&lt;&gt;"",I98&lt;&gt;"",J98&lt;&gt;"",K98&lt;&gt;"",L98&lt;&gt;"",M98&lt;&gt;"")),"Deactivation due",IF(AND(L98&lt;&gt;"",M98=""),"Reset pending",IF(AND(I98&lt;&gt;"",K98=""),"Issue open",IF(G98&lt;&gt;"","Active",IF(F98&lt;&gt;"","Invitation pending","Not invited")))))))))),"Check dates"))</f>
        <v/>
      </c>
      <c r="Q98" s="19">
        <f>IF(COUNTA(A98:O98)=0,"",IFERROR(IF(OR(P98="Check dates",P98="Missing key fields",P98="Duplicate record ID",P98="Missing issue detail"),"Review record",IF(P98="Deactivation due","Deactivate access",IF(AND(P98="Reset pending",TODAY()-L98&gt;=Assumptions!$B$6),"Review reset",IF(AND(P98="Issue open",TODAY()-I98&gt;=Assumptions!$B$5),"Review open issue",IF(AND(P98="Invitation pending",TODAY()-F98&gt;=Assumptions!$B$4),"Follow up on activation",IF(AND(P98="Not invited",E98="Current"),"Send invitation",IF(AND(P98="Active",OR(H98="",TODAY()-H98&gt;=Assumptions!$B$7)),"Confirm access",""))))))),"Review record"))</f>
        <v/>
      </c>
      <c r="R98" s="20">
        <f>IF(COUNTA(A98:O98)=0,"",IF(OR(F98="",G98="",G98&lt;F98),"",IFERROR(G98-F98,"")))</f>
        <v/>
      </c>
    </row>
    <row r="99">
      <c r="A99" s="16" t="n"/>
      <c r="B99" s="16" t="n"/>
      <c r="C99" s="16" t="n"/>
      <c r="D99" s="16" t="n"/>
      <c r="E99" s="16" t="n"/>
      <c r="F99" s="17" t="n"/>
      <c r="G99" s="17" t="n"/>
      <c r="H99" s="17" t="n"/>
      <c r="I99" s="17" t="n"/>
      <c r="J99" s="18" t="n"/>
      <c r="K99" s="17" t="n"/>
      <c r="L99" s="17" t="n"/>
      <c r="M99" s="17" t="n"/>
      <c r="N99" s="17" t="n"/>
      <c r="O99" s="16" t="n"/>
      <c r="P99" s="12">
        <f>IF(COUNTA(A99:O99)=0,"",IFERROR(IF(OR(A99="",B99="",C99="",D99="",E99="",O99=""),"Missing key fields",IF(COUNTIF($A$6:$A$105,A99)&gt;1,"Duplicate record ID",IF(AND(I99&lt;&gt;"",J99=""),"Missing issue detail",IF(OR(AND(F99="",G99&lt;&gt;""),AND(F99&lt;&gt;"",G99&lt;&gt;"",G99&lt;F99),AND(G99="",H99&lt;&gt;""),AND(G99&lt;&gt;"",H99&lt;&gt;"",H99&lt;G99),AND(I99="",K99&lt;&gt;""),AND(I99&lt;&gt;"",K99&lt;&gt;"",K99&lt;I99),AND(L99="",M99&lt;&gt;""),AND(L99&lt;&gt;"",M99&lt;&gt;"",M99&lt;L99),AND(G99="",N99&lt;&gt;""),AND(G99&lt;&gt;"",N99&lt;&gt;"",N99&lt;G99)),"Check dates",IF(N99&lt;&gt;"","Deactivated",IF(AND(E99="Former",OR(F99&lt;&gt;"",G99&lt;&gt;"",H99&lt;&gt;"",I99&lt;&gt;"",J99&lt;&gt;"",K99&lt;&gt;"",L99&lt;&gt;"",M99&lt;&gt;"")),"Deactivation due",IF(AND(L99&lt;&gt;"",M99=""),"Reset pending",IF(AND(I99&lt;&gt;"",K99=""),"Issue open",IF(G99&lt;&gt;"","Active",IF(F99&lt;&gt;"","Invitation pending","Not invited")))))))))),"Check dates"))</f>
        <v/>
      </c>
      <c r="Q99" s="21">
        <f>IF(COUNTA(A99:O99)=0,"",IFERROR(IF(OR(P99="Check dates",P99="Missing key fields",P99="Duplicate record ID",P99="Missing issue detail"),"Review record",IF(P99="Deactivation due","Deactivate access",IF(AND(P99="Reset pending",TODAY()-L99&gt;=Assumptions!$B$6),"Review reset",IF(AND(P99="Issue open",TODAY()-I99&gt;=Assumptions!$B$5),"Review open issue",IF(AND(P99="Invitation pending",TODAY()-F99&gt;=Assumptions!$B$4),"Follow up on activation",IF(AND(P99="Not invited",E99="Current"),"Send invitation",IF(AND(P99="Active",OR(H99="",TODAY()-H99&gt;=Assumptions!$B$7)),"Confirm access",""))))))),"Review record"))</f>
        <v/>
      </c>
      <c r="R99" s="22">
        <f>IF(COUNTA(A99:O99)=0,"",IF(OR(F99="",G99="",G99&lt;F99),"",IFERROR(G99-F99,"")))</f>
        <v/>
      </c>
    </row>
    <row r="100">
      <c r="A100" s="16" t="n"/>
      <c r="B100" s="16" t="n"/>
      <c r="C100" s="16" t="n"/>
      <c r="D100" s="16" t="n"/>
      <c r="E100" s="16" t="n"/>
      <c r="F100" s="17" t="n"/>
      <c r="G100" s="17" t="n"/>
      <c r="H100" s="17" t="n"/>
      <c r="I100" s="17" t="n"/>
      <c r="J100" s="18" t="n"/>
      <c r="K100" s="17" t="n"/>
      <c r="L100" s="17" t="n"/>
      <c r="M100" s="17" t="n"/>
      <c r="N100" s="17" t="n"/>
      <c r="O100" s="16" t="n"/>
      <c r="P100" s="10">
        <f>IF(COUNTA(A100:O100)=0,"",IFERROR(IF(OR(A100="",B100="",C100="",D100="",E100="",O100=""),"Missing key fields",IF(COUNTIF($A$6:$A$105,A100)&gt;1,"Duplicate record ID",IF(AND(I100&lt;&gt;"",J100=""),"Missing issue detail",IF(OR(AND(F100="",G100&lt;&gt;""),AND(F100&lt;&gt;"",G100&lt;&gt;"",G100&lt;F100),AND(G100="",H100&lt;&gt;""),AND(G100&lt;&gt;"",H100&lt;&gt;"",H100&lt;G100),AND(I100="",K100&lt;&gt;""),AND(I100&lt;&gt;"",K100&lt;&gt;"",K100&lt;I100),AND(L100="",M100&lt;&gt;""),AND(L100&lt;&gt;"",M100&lt;&gt;"",M100&lt;L100),AND(G100="",N100&lt;&gt;""),AND(G100&lt;&gt;"",N100&lt;&gt;"",N100&lt;G100)),"Check dates",IF(N100&lt;&gt;"","Deactivated",IF(AND(E100="Former",OR(F100&lt;&gt;"",G100&lt;&gt;"",H100&lt;&gt;"",I100&lt;&gt;"",J100&lt;&gt;"",K100&lt;&gt;"",L100&lt;&gt;"",M100&lt;&gt;"")),"Deactivation due",IF(AND(L100&lt;&gt;"",M100=""),"Reset pending",IF(AND(I100&lt;&gt;"",K100=""),"Issue open",IF(G100&lt;&gt;"","Active",IF(F100&lt;&gt;"","Invitation pending","Not invited")))))))))),"Check dates"))</f>
        <v/>
      </c>
      <c r="Q100" s="19">
        <f>IF(COUNTA(A100:O100)=0,"",IFERROR(IF(OR(P100="Check dates",P100="Missing key fields",P100="Duplicate record ID",P100="Missing issue detail"),"Review record",IF(P100="Deactivation due","Deactivate access",IF(AND(P100="Reset pending",TODAY()-L100&gt;=Assumptions!$B$6),"Review reset",IF(AND(P100="Issue open",TODAY()-I100&gt;=Assumptions!$B$5),"Review open issue",IF(AND(P100="Invitation pending",TODAY()-F100&gt;=Assumptions!$B$4),"Follow up on activation",IF(AND(P100="Not invited",E100="Current"),"Send invitation",IF(AND(P100="Active",OR(H100="",TODAY()-H100&gt;=Assumptions!$B$7)),"Confirm access",""))))))),"Review record"))</f>
        <v/>
      </c>
      <c r="R100" s="20">
        <f>IF(COUNTA(A100:O100)=0,"",IF(OR(F100="",G100="",G100&lt;F100),"",IFERROR(G100-F100,"")))</f>
        <v/>
      </c>
    </row>
    <row r="101">
      <c r="A101" s="16" t="n"/>
      <c r="B101" s="16" t="n"/>
      <c r="C101" s="16" t="n"/>
      <c r="D101" s="16" t="n"/>
      <c r="E101" s="16" t="n"/>
      <c r="F101" s="17" t="n"/>
      <c r="G101" s="17" t="n"/>
      <c r="H101" s="17" t="n"/>
      <c r="I101" s="17" t="n"/>
      <c r="J101" s="18" t="n"/>
      <c r="K101" s="17" t="n"/>
      <c r="L101" s="17" t="n"/>
      <c r="M101" s="17" t="n"/>
      <c r="N101" s="17" t="n"/>
      <c r="O101" s="16" t="n"/>
      <c r="P101" s="12">
        <f>IF(COUNTA(A101:O101)=0,"",IFERROR(IF(OR(A101="",B101="",C101="",D101="",E101="",O101=""),"Missing key fields",IF(COUNTIF($A$6:$A$105,A101)&gt;1,"Duplicate record ID",IF(AND(I101&lt;&gt;"",J101=""),"Missing issue detail",IF(OR(AND(F101="",G101&lt;&gt;""),AND(F101&lt;&gt;"",G101&lt;&gt;"",G101&lt;F101),AND(G101="",H101&lt;&gt;""),AND(G101&lt;&gt;"",H101&lt;&gt;"",H101&lt;G101),AND(I101="",K101&lt;&gt;""),AND(I101&lt;&gt;"",K101&lt;&gt;"",K101&lt;I101),AND(L101="",M101&lt;&gt;""),AND(L101&lt;&gt;"",M101&lt;&gt;"",M101&lt;L101),AND(G101="",N101&lt;&gt;""),AND(G101&lt;&gt;"",N101&lt;&gt;"",N101&lt;G101)),"Check dates",IF(N101&lt;&gt;"","Deactivated",IF(AND(E101="Former",OR(F101&lt;&gt;"",G101&lt;&gt;"",H101&lt;&gt;"",I101&lt;&gt;"",J101&lt;&gt;"",K101&lt;&gt;"",L101&lt;&gt;"",M101&lt;&gt;"")),"Deactivation due",IF(AND(L101&lt;&gt;"",M101=""),"Reset pending",IF(AND(I101&lt;&gt;"",K101=""),"Issue open",IF(G101&lt;&gt;"","Active",IF(F101&lt;&gt;"","Invitation pending","Not invited")))))))))),"Check dates"))</f>
        <v/>
      </c>
      <c r="Q101" s="21">
        <f>IF(COUNTA(A101:O101)=0,"",IFERROR(IF(OR(P101="Check dates",P101="Missing key fields",P101="Duplicate record ID",P101="Missing issue detail"),"Review record",IF(P101="Deactivation due","Deactivate access",IF(AND(P101="Reset pending",TODAY()-L101&gt;=Assumptions!$B$6),"Review reset",IF(AND(P101="Issue open",TODAY()-I101&gt;=Assumptions!$B$5),"Review open issue",IF(AND(P101="Invitation pending",TODAY()-F101&gt;=Assumptions!$B$4),"Follow up on activation",IF(AND(P101="Not invited",E101="Current"),"Send invitation",IF(AND(P101="Active",OR(H101="",TODAY()-H101&gt;=Assumptions!$B$7)),"Confirm access",""))))))),"Review record"))</f>
        <v/>
      </c>
      <c r="R101" s="22">
        <f>IF(COUNTA(A101:O101)=0,"",IF(OR(F101="",G101="",G101&lt;F101),"",IFERROR(G101-F101,"")))</f>
        <v/>
      </c>
    </row>
    <row r="102">
      <c r="A102" s="16" t="n"/>
      <c r="B102" s="16" t="n"/>
      <c r="C102" s="16" t="n"/>
      <c r="D102" s="16" t="n"/>
      <c r="E102" s="16" t="n"/>
      <c r="F102" s="17" t="n"/>
      <c r="G102" s="17" t="n"/>
      <c r="H102" s="17" t="n"/>
      <c r="I102" s="17" t="n"/>
      <c r="J102" s="18" t="n"/>
      <c r="K102" s="17" t="n"/>
      <c r="L102" s="17" t="n"/>
      <c r="M102" s="17" t="n"/>
      <c r="N102" s="17" t="n"/>
      <c r="O102" s="16" t="n"/>
      <c r="P102" s="10">
        <f>IF(COUNTA(A102:O102)=0,"",IFERROR(IF(OR(A102="",B102="",C102="",D102="",E102="",O102=""),"Missing key fields",IF(COUNTIF($A$6:$A$105,A102)&gt;1,"Duplicate record ID",IF(AND(I102&lt;&gt;"",J102=""),"Missing issue detail",IF(OR(AND(F102="",G102&lt;&gt;""),AND(F102&lt;&gt;"",G102&lt;&gt;"",G102&lt;F102),AND(G102="",H102&lt;&gt;""),AND(G102&lt;&gt;"",H102&lt;&gt;"",H102&lt;G102),AND(I102="",K102&lt;&gt;""),AND(I102&lt;&gt;"",K102&lt;&gt;"",K102&lt;I102),AND(L102="",M102&lt;&gt;""),AND(L102&lt;&gt;"",M102&lt;&gt;"",M102&lt;L102),AND(G102="",N102&lt;&gt;""),AND(G102&lt;&gt;"",N102&lt;&gt;"",N102&lt;G102)),"Check dates",IF(N102&lt;&gt;"","Deactivated",IF(AND(E102="Former",OR(F102&lt;&gt;"",G102&lt;&gt;"",H102&lt;&gt;"",I102&lt;&gt;"",J102&lt;&gt;"",K102&lt;&gt;"",L102&lt;&gt;"",M102&lt;&gt;"")),"Deactivation due",IF(AND(L102&lt;&gt;"",M102=""),"Reset pending",IF(AND(I102&lt;&gt;"",K102=""),"Issue open",IF(G102&lt;&gt;"","Active",IF(F102&lt;&gt;"","Invitation pending","Not invited")))))))))),"Check dates"))</f>
        <v/>
      </c>
      <c r="Q102" s="19">
        <f>IF(COUNTA(A102:O102)=0,"",IFERROR(IF(OR(P102="Check dates",P102="Missing key fields",P102="Duplicate record ID",P102="Missing issue detail"),"Review record",IF(P102="Deactivation due","Deactivate access",IF(AND(P102="Reset pending",TODAY()-L102&gt;=Assumptions!$B$6),"Review reset",IF(AND(P102="Issue open",TODAY()-I102&gt;=Assumptions!$B$5),"Review open issue",IF(AND(P102="Invitation pending",TODAY()-F102&gt;=Assumptions!$B$4),"Follow up on activation",IF(AND(P102="Not invited",E102="Current"),"Send invitation",IF(AND(P102="Active",OR(H102="",TODAY()-H102&gt;=Assumptions!$B$7)),"Confirm access",""))))))),"Review record"))</f>
        <v/>
      </c>
      <c r="R102" s="20">
        <f>IF(COUNTA(A102:O102)=0,"",IF(OR(F102="",G102="",G102&lt;F102),"",IFERROR(G102-F102,"")))</f>
        <v/>
      </c>
    </row>
    <row r="103">
      <c r="A103" s="16" t="n"/>
      <c r="B103" s="16" t="n"/>
      <c r="C103" s="16" t="n"/>
      <c r="D103" s="16" t="n"/>
      <c r="E103" s="16" t="n"/>
      <c r="F103" s="17" t="n"/>
      <c r="G103" s="17" t="n"/>
      <c r="H103" s="17" t="n"/>
      <c r="I103" s="17" t="n"/>
      <c r="J103" s="18" t="n"/>
      <c r="K103" s="17" t="n"/>
      <c r="L103" s="17" t="n"/>
      <c r="M103" s="17" t="n"/>
      <c r="N103" s="17" t="n"/>
      <c r="O103" s="16" t="n"/>
      <c r="P103" s="12">
        <f>IF(COUNTA(A103:O103)=0,"",IFERROR(IF(OR(A103="",B103="",C103="",D103="",E103="",O103=""),"Missing key fields",IF(COUNTIF($A$6:$A$105,A103)&gt;1,"Duplicate record ID",IF(AND(I103&lt;&gt;"",J103=""),"Missing issue detail",IF(OR(AND(F103="",G103&lt;&gt;""),AND(F103&lt;&gt;"",G103&lt;&gt;"",G103&lt;F103),AND(G103="",H103&lt;&gt;""),AND(G103&lt;&gt;"",H103&lt;&gt;"",H103&lt;G103),AND(I103="",K103&lt;&gt;""),AND(I103&lt;&gt;"",K103&lt;&gt;"",K103&lt;I103),AND(L103="",M103&lt;&gt;""),AND(L103&lt;&gt;"",M103&lt;&gt;"",M103&lt;L103),AND(G103="",N103&lt;&gt;""),AND(G103&lt;&gt;"",N103&lt;&gt;"",N103&lt;G103)),"Check dates",IF(N103&lt;&gt;"","Deactivated",IF(AND(E103="Former",OR(F103&lt;&gt;"",G103&lt;&gt;"",H103&lt;&gt;"",I103&lt;&gt;"",J103&lt;&gt;"",K103&lt;&gt;"",L103&lt;&gt;"",M103&lt;&gt;"")),"Deactivation due",IF(AND(L103&lt;&gt;"",M103=""),"Reset pending",IF(AND(I103&lt;&gt;"",K103=""),"Issue open",IF(G103&lt;&gt;"","Active",IF(F103&lt;&gt;"","Invitation pending","Not invited")))))))))),"Check dates"))</f>
        <v/>
      </c>
      <c r="Q103" s="21">
        <f>IF(COUNTA(A103:O103)=0,"",IFERROR(IF(OR(P103="Check dates",P103="Missing key fields",P103="Duplicate record ID",P103="Missing issue detail"),"Review record",IF(P103="Deactivation due","Deactivate access",IF(AND(P103="Reset pending",TODAY()-L103&gt;=Assumptions!$B$6),"Review reset",IF(AND(P103="Issue open",TODAY()-I103&gt;=Assumptions!$B$5),"Review open issue",IF(AND(P103="Invitation pending",TODAY()-F103&gt;=Assumptions!$B$4),"Follow up on activation",IF(AND(P103="Not invited",E103="Current"),"Send invitation",IF(AND(P103="Active",OR(H103="",TODAY()-H103&gt;=Assumptions!$B$7)),"Confirm access",""))))))),"Review record"))</f>
        <v/>
      </c>
      <c r="R103" s="22">
        <f>IF(COUNTA(A103:O103)=0,"",IF(OR(F103="",G103="",G103&lt;F103),"",IFERROR(G103-F103,"")))</f>
        <v/>
      </c>
    </row>
    <row r="104">
      <c r="A104" s="16" t="n"/>
      <c r="B104" s="16" t="n"/>
      <c r="C104" s="16" t="n"/>
      <c r="D104" s="16" t="n"/>
      <c r="E104" s="16" t="n"/>
      <c r="F104" s="17" t="n"/>
      <c r="G104" s="17" t="n"/>
      <c r="H104" s="17" t="n"/>
      <c r="I104" s="17" t="n"/>
      <c r="J104" s="18" t="n"/>
      <c r="K104" s="17" t="n"/>
      <c r="L104" s="17" t="n"/>
      <c r="M104" s="17" t="n"/>
      <c r="N104" s="17" t="n"/>
      <c r="O104" s="16" t="n"/>
      <c r="P104" s="10">
        <f>IF(COUNTA(A104:O104)=0,"",IFERROR(IF(OR(A104="",B104="",C104="",D104="",E104="",O104=""),"Missing key fields",IF(COUNTIF($A$6:$A$105,A104)&gt;1,"Duplicate record ID",IF(AND(I104&lt;&gt;"",J104=""),"Missing issue detail",IF(OR(AND(F104="",G104&lt;&gt;""),AND(F104&lt;&gt;"",G104&lt;&gt;"",G104&lt;F104),AND(G104="",H104&lt;&gt;""),AND(G104&lt;&gt;"",H104&lt;&gt;"",H104&lt;G104),AND(I104="",K104&lt;&gt;""),AND(I104&lt;&gt;"",K104&lt;&gt;"",K104&lt;I104),AND(L104="",M104&lt;&gt;""),AND(L104&lt;&gt;"",M104&lt;&gt;"",M104&lt;L104),AND(G104="",N104&lt;&gt;""),AND(G104&lt;&gt;"",N104&lt;&gt;"",N104&lt;G104)),"Check dates",IF(N104&lt;&gt;"","Deactivated",IF(AND(E104="Former",OR(F104&lt;&gt;"",G104&lt;&gt;"",H104&lt;&gt;"",I104&lt;&gt;"",J104&lt;&gt;"",K104&lt;&gt;"",L104&lt;&gt;"",M104&lt;&gt;"")),"Deactivation due",IF(AND(L104&lt;&gt;"",M104=""),"Reset pending",IF(AND(I104&lt;&gt;"",K104=""),"Issue open",IF(G104&lt;&gt;"","Active",IF(F104&lt;&gt;"","Invitation pending","Not invited")))))))))),"Check dates"))</f>
        <v/>
      </c>
      <c r="Q104" s="19">
        <f>IF(COUNTA(A104:O104)=0,"",IFERROR(IF(OR(P104="Check dates",P104="Missing key fields",P104="Duplicate record ID",P104="Missing issue detail"),"Review record",IF(P104="Deactivation due","Deactivate access",IF(AND(P104="Reset pending",TODAY()-L104&gt;=Assumptions!$B$6),"Review reset",IF(AND(P104="Issue open",TODAY()-I104&gt;=Assumptions!$B$5),"Review open issue",IF(AND(P104="Invitation pending",TODAY()-F104&gt;=Assumptions!$B$4),"Follow up on activation",IF(AND(P104="Not invited",E104="Current"),"Send invitation",IF(AND(P104="Active",OR(H104="",TODAY()-H104&gt;=Assumptions!$B$7)),"Confirm access",""))))))),"Review record"))</f>
        <v/>
      </c>
      <c r="R104" s="20">
        <f>IF(COUNTA(A104:O104)=0,"",IF(OR(F104="",G104="",G104&lt;F104),"",IFERROR(G104-F104,"")))</f>
        <v/>
      </c>
    </row>
    <row r="105">
      <c r="A105" s="16" t="n"/>
      <c r="B105" s="16" t="n"/>
      <c r="C105" s="16" t="n"/>
      <c r="D105" s="16" t="n"/>
      <c r="E105" s="16" t="n"/>
      <c r="F105" s="17" t="n"/>
      <c r="G105" s="17" t="n"/>
      <c r="H105" s="17" t="n"/>
      <c r="I105" s="17" t="n"/>
      <c r="J105" s="18" t="n"/>
      <c r="K105" s="17" t="n"/>
      <c r="L105" s="17" t="n"/>
      <c r="M105" s="17" t="n"/>
      <c r="N105" s="17" t="n"/>
      <c r="O105" s="16" t="n"/>
      <c r="P105" s="12">
        <f>IF(COUNTA(A105:O105)=0,"",IFERROR(IF(OR(A105="",B105="",C105="",D105="",E105="",O105=""),"Missing key fields",IF(COUNTIF($A$6:$A$105,A105)&gt;1,"Duplicate record ID",IF(AND(I105&lt;&gt;"",J105=""),"Missing issue detail",IF(OR(AND(F105="",G105&lt;&gt;""),AND(F105&lt;&gt;"",G105&lt;&gt;"",G105&lt;F105),AND(G105="",H105&lt;&gt;""),AND(G105&lt;&gt;"",H105&lt;&gt;"",H105&lt;G105),AND(I105="",K105&lt;&gt;""),AND(I105&lt;&gt;"",K105&lt;&gt;"",K105&lt;I105),AND(L105="",M105&lt;&gt;""),AND(L105&lt;&gt;"",M105&lt;&gt;"",M105&lt;L105),AND(G105="",N105&lt;&gt;""),AND(G105&lt;&gt;"",N105&lt;&gt;"",N105&lt;G105)),"Check dates",IF(N105&lt;&gt;"","Deactivated",IF(AND(E105="Former",OR(F105&lt;&gt;"",G105&lt;&gt;"",H105&lt;&gt;"",I105&lt;&gt;"",J105&lt;&gt;"",K105&lt;&gt;"",L105&lt;&gt;"",M105&lt;&gt;"")),"Deactivation due",IF(AND(L105&lt;&gt;"",M105=""),"Reset pending",IF(AND(I105&lt;&gt;"",K105=""),"Issue open",IF(G105&lt;&gt;"","Active",IF(F105&lt;&gt;"","Invitation pending","Not invited")))))))))),"Check dates"))</f>
        <v/>
      </c>
      <c r="Q105" s="21">
        <f>IF(COUNTA(A105:O105)=0,"",IFERROR(IF(OR(P105="Check dates",P105="Missing key fields",P105="Duplicate record ID",P105="Missing issue detail"),"Review record",IF(P105="Deactivation due","Deactivate access",IF(AND(P105="Reset pending",TODAY()-L105&gt;=Assumptions!$B$6),"Review reset",IF(AND(P105="Issue open",TODAY()-I105&gt;=Assumptions!$B$5),"Review open issue",IF(AND(P105="Invitation pending",TODAY()-F105&gt;=Assumptions!$B$4),"Follow up on activation",IF(AND(P105="Not invited",E105="Current"),"Send invitation",IF(AND(P105="Active",OR(H105="",TODAY()-H105&gt;=Assumptions!$B$7)),"Confirm access",""))))))),"Review record"))</f>
        <v/>
      </c>
      <c r="R105" s="22">
        <f>IF(COUNTA(A105:O105)=0,"",IF(OR(F105="",G105="",G105&lt;F105),"",IFERROR(G105-F105,"")))</f>
        <v/>
      </c>
    </row>
  </sheetData>
  <autoFilter ref="A5:R105"/>
  <mergeCells count="1">
    <mergeCell ref="A1:R1"/>
  </mergeCells>
  <conditionalFormatting sqref="P6:P105">
    <cfRule type="expression" priority="1" dxfId="0">
      <formula>$P6="Active"</formula>
    </cfRule>
    <cfRule type="expression" priority="2" dxfId="1">
      <formula>OR($P6="Issue open",$P6="Reset pending",$P6="Deactivation due")</formula>
    </cfRule>
    <cfRule type="expression" priority="3" dxfId="1">
      <formula>OR($P6="Check dates",$P6="Missing key fields",$P6="Duplicate record ID",$P6="Missing issue detail")</formula>
    </cfRule>
  </conditionalFormatting>
  <conditionalFormatting sqref="Q6:Q105">
    <cfRule type="expression" priority="4" dxfId="1">
      <formula>$Q6&lt;&gt;""</formula>
    </cfRule>
  </conditionalFormatting>
  <dataValidations count="3">
    <dataValidation sqref="E6:E105" showDropDown="0" showInputMessage="1" showErrorMessage="1" allowBlank="0" errorTitle="Choose a listed status" error="Use Current, Future, or Former." promptTitle="Tenancy status" prompt="Choose a status from the list." type="list" errorStyle="stop">
      <formula1>=$S$2:$S$4</formula1>
    </dataValidation>
    <dataValidation sqref="O6:O105" showDropDown="0" showInputMessage="1" showErrorMessage="1" allowBlank="0" errorTitle="Choose a listed responsibility" error="Select a responsibility from the list." promptTitle="Responsibility" prompt="Choose who should review or complete the next step." type="list" errorStyle="stop">
      <formula1>=$S$6:$S$9</formula1>
    </dataValidation>
    <dataValidation sqref="F6:I105 K6:N105" showDropDown="0" showInputMessage="1" showErrorMessage="1" allowBlank="0" errorTitle="Check the date" error="Use a date within the allowed input range." promptTitle="Date entry" prompt="Enter a date within the visible allowed range." type="date" errorStyle="stop" operator="between">
      <formula1>$B$2</formula1>
      <formula2>$D$2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 fitToPage="1"/>
  </sheetPr>
  <dimension ref="A1:F9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54" customWidth="1" min="3" max="3"/>
    <col width="27" customWidth="1" min="4" max="4"/>
    <col width="3" customWidth="1" min="5" max="5"/>
    <col width="27" customWidth="1" min="6" max="6"/>
  </cols>
  <sheetData>
    <row r="1" ht="28" customHeight="1">
      <c r="A1" s="1" t="inlineStr">
        <is>
          <t>Assumptions and Validation Choices</t>
        </is>
      </c>
    </row>
    <row r="2">
      <c r="A2" s="2" t="inlineStr">
        <is>
          <t>Yellow values are editable and control workbook follow-up checks.</t>
        </is>
      </c>
    </row>
    <row r="3">
      <c r="A3" s="23" t="inlineStr">
        <is>
          <t>Setting</t>
        </is>
      </c>
      <c r="B3" s="23" t="inlineStr">
        <is>
          <t>Value</t>
        </is>
      </c>
      <c r="C3" s="23" t="inlineStr">
        <is>
          <t>Use</t>
        </is>
      </c>
      <c r="D3" s="23" t="inlineStr">
        <is>
          <t>Tenancy Status Choices</t>
        </is>
      </c>
      <c r="F3" s="23" t="inlineStr">
        <is>
          <t>Responsibility Choices</t>
        </is>
      </c>
    </row>
    <row r="4">
      <c r="A4" s="19" t="inlineStr">
        <is>
          <t>Activation follow-up days</t>
        </is>
      </c>
      <c r="B4" s="18" t="n">
        <v>3</v>
      </c>
      <c r="C4" s="19" t="inlineStr">
        <is>
          <t>Days after an invitation before a follow-up alert.</t>
        </is>
      </c>
      <c r="D4" s="16" t="inlineStr">
        <is>
          <t>Current</t>
        </is>
      </c>
      <c r="F4" s="16" t="inlineStr">
        <is>
          <t>Tenant</t>
        </is>
      </c>
    </row>
    <row r="5">
      <c r="A5" s="21" t="inlineStr">
        <is>
          <t>Open issue follow-up days</t>
        </is>
      </c>
      <c r="B5" s="18" t="n">
        <v>2</v>
      </c>
      <c r="C5" s="21" t="inlineStr">
        <is>
          <t>Days after an issue is opened before a review alert.</t>
        </is>
      </c>
      <c r="D5" s="16" t="inlineStr">
        <is>
          <t>Future</t>
        </is>
      </c>
      <c r="F5" s="16" t="inlineStr">
        <is>
          <t>Property Staff</t>
        </is>
      </c>
    </row>
    <row r="6">
      <c r="A6" s="19" t="inlineStr">
        <is>
          <t>Reset follow-up days</t>
        </is>
      </c>
      <c r="B6" s="18" t="n">
        <v>1</v>
      </c>
      <c r="C6" s="19" t="inlineStr">
        <is>
          <t>Days after a reset request before a review alert.</t>
        </is>
      </c>
      <c r="D6" s="16" t="inlineStr">
        <is>
          <t>Former</t>
        </is>
      </c>
      <c r="F6" s="16" t="inlineStr">
        <is>
          <t>Portal Provider</t>
        </is>
      </c>
    </row>
    <row r="7">
      <c r="A7" s="21" t="inlineStr">
        <is>
          <t>Access confirmation review days</t>
        </is>
      </c>
      <c r="B7" s="18" t="n">
        <v>90</v>
      </c>
      <c r="C7" s="21" t="inlineStr">
        <is>
          <t>Days since the last manual confirmation before review.</t>
        </is>
      </c>
      <c r="F7" s="16" t="inlineStr">
        <is>
          <t>Joint Review</t>
        </is>
      </c>
    </row>
    <row r="8">
      <c r="A8" s="19" t="inlineStr">
        <is>
          <t>Earliest allowed date</t>
        </is>
      </c>
      <c r="B8" s="24" t="n">
        <v>45292</v>
      </c>
      <c r="C8" s="19" t="inlineStr">
        <is>
          <t>Lower date limit for tracker entries.</t>
        </is>
      </c>
      <c r="D8" s="25" t="inlineStr">
        <is>
          <t>Choice lists feed the tracker validation through local helper cells.</t>
        </is>
      </c>
    </row>
    <row r="9">
      <c r="A9" s="21" t="inlineStr">
        <is>
          <t>Latest allowed date</t>
        </is>
      </c>
      <c r="B9" s="24" t="n">
        <v>47118</v>
      </c>
      <c r="C9" s="21" t="inlineStr">
        <is>
          <t>Upper date limit for tracker entries.</t>
        </is>
      </c>
    </row>
  </sheetData>
  <mergeCells count="1">
    <mergeCell ref="A1:F1"/>
  </mergeCells>
  <conditionalFormatting sqref="B8:B9">
    <cfRule type="expression" priority="1" dxfId="1">
      <formula>$B$8&gt;$B$9</formula>
    </cfRule>
  </conditionalFormatting>
  <dataValidations count="2">
    <dataValidation sqref="B4:B7" showDropDown="0" showInputMessage="1" showErrorMessage="1" allowBlank="0" errorTitle="Check the threshold" error="Use a whole number from 0 through 365." promptTitle="Follow-up threshold" prompt="Enter a whole number from 0 through 365." type="whole" errorStyle="stop" operator="between">
      <formula1>0</formula1>
      <formula2>365</formula2>
    </dataValidation>
    <dataValidation sqref="B8:B9" showDropDown="0" showInputMessage="1" showErrorMessage="1" allowBlank="0" errorTitle="Check the boundary date" error="Enter a valid date within the supported boundary range." promptTitle="Allowed date boundary" prompt="Enter a date within five years of the current year." type="date" errorStyle="stop" operator="between">
      <formula1>DATE(2021,1,1)</formula1>
      <formula2>DATE(2031,12,31)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Rental Operations</dc:creator>
  <dc:title xmlns:dc="http://purl.org/dc/elements/1.1/">Tenant Portal Access Tracker</dc:title>
  <dc:subject xmlns:dc="http://purl.org/dc/elements/1.1/">Tenant portal invitation, activation, issue, reset, and deactivation tracking</dc:subject>
  <dcterms:created xmlns:dcterms="http://purl.org/dc/terms/" xmlns:xsi="http://www.w3.org/2001/XMLSchema-instance" xsi:type="dcterms:W3CDTF">2026-09-11T04:35:24Z</dcterms:created>
  <dcterms:modified xmlns:dcterms="http://purl.org/dc/terms/" xmlns:xsi="http://www.w3.org/2001/XMLSchema-instance" xsi:type="dcterms:W3CDTF">2026-09-11T04:35:25+00:00Z</dcterms:modified>
</cp:coreProperties>
</file>