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enanci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'Tenancies'!$A$4:$O$104</definedName>
    <definedName name="_xlnm._FilterDatabase" localSheetId="2" hidden="1">'Assumptions'!$A$3:$C$10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C6F76"/>
      <sz val="9"/>
    </font>
    <font>
      <name val="Calibri"/>
      <b val="1"/>
      <color rgb="00FFFFFF"/>
      <sz val="10"/>
    </font>
    <font>
      <name val="Calibri"/>
      <color rgb="0024363F"/>
      <sz val="10"/>
    </font>
    <font>
      <name val="Calibri"/>
      <b val="1"/>
      <color rgb="00FFFFFF"/>
      <sz val="11"/>
    </font>
    <font>
      <name val="Calibri"/>
      <b val="1"/>
      <color rgb="0024363F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D56A4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Decisions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'Summary'!I7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'Summary'!$H$8:$H$10</f>
            </numRef>
          </cat>
          <val>
            <numRef>
              <f>'Summary'!$I$8:$I$10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11</row>
      <rowOff>0</rowOff>
    </from>
    <ext cx="41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N2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29" customWidth="1" min="4" max="4"/>
    <col width="15" customWidth="1" min="5" max="5"/>
    <col width="15" customWidth="1" min="6" max="6"/>
    <col width="17" customWidth="1" min="7" max="7"/>
    <col width="18" customWidth="1" min="8" max="8"/>
    <col width="13" customWidth="1" min="9" max="9"/>
    <col width="15" customWidth="1" min="10" max="10"/>
    <col width="4" customWidth="1" min="11" max="11"/>
    <col width="4" customWidth="1" min="12" max="12"/>
    <col width="4" customWidth="1" min="13" max="13"/>
    <col width="4" customWidth="1" min="14" max="14"/>
  </cols>
  <sheetData>
    <row r="1" ht="28" customHeight="1">
      <c r="A1" s="1" t="inlineStr">
        <is>
          <t>Tenant Retention Dashboard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 ht="22" customHeight="1">
      <c r="A2" s="3" t="inlineStr">
        <is>
          <t>Fictional sample data. Indicators recalculate from entered tenancy records and editable assumptions.</t>
        </is>
      </c>
    </row>
    <row r="3"/>
    <row r="4" ht="22" customHeight="1">
      <c r="A4" s="4" t="inlineStr">
        <is>
          <t>Analysis Controls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</row>
    <row r="5">
      <c r="A5" s="5" t="inlineStr">
        <is>
          <t>Report Start</t>
        </is>
      </c>
      <c r="B5" s="28">
        <f>Assumptions!B4</f>
        <v/>
      </c>
      <c r="C5" s="5" t="inlineStr">
        <is>
          <t>Report End</t>
        </is>
      </c>
      <c r="D5" s="28">
        <f>Assumptions!B5</f>
        <v/>
      </c>
      <c r="E5" s="5" t="inlineStr">
        <is>
          <t>As Of</t>
        </is>
      </c>
      <c r="F5" s="28">
        <f>Assumptions!B6</f>
        <v/>
      </c>
      <c r="G5" s="5" t="inlineStr">
        <is>
          <t>Review Days</t>
        </is>
      </c>
      <c r="H5" s="7">
        <f>Assumptions!B7</f>
        <v/>
      </c>
      <c r="I5" s="5" t="inlineStr">
        <is>
          <t>Reference Rate</t>
        </is>
      </c>
      <c r="J5" s="29">
        <f>Assumptions!B10</f>
        <v/>
      </c>
    </row>
    <row r="6"/>
    <row r="7" ht="24" customHeight="1">
      <c r="A7" s="4" t="inlineStr">
        <is>
          <t>Portfolio Indicators</t>
        </is>
      </c>
      <c r="B7" s="4" t="n"/>
      <c r="C7" s="4" t="n"/>
      <c r="D7" s="4" t="n"/>
      <c r="E7" s="4" t="n"/>
      <c r="F7" s="4" t="n"/>
      <c r="H7" s="9" t="inlineStr">
        <is>
          <t>Outcome</t>
        </is>
      </c>
      <c r="I7" s="9" t="inlineStr">
        <is>
          <t>Count</t>
        </is>
      </c>
    </row>
    <row r="8">
      <c r="A8" s="10" t="inlineStr">
        <is>
          <t>Decisions in Period</t>
        </is>
      </c>
      <c r="B8" s="11">
        <f>SUM(B9:B11)</f>
        <v/>
      </c>
      <c r="D8" s="10" t="inlineStr">
        <is>
          <t>Pending Ending in Window</t>
        </is>
      </c>
      <c r="E8" s="11">
        <f>COUNTIFS(Tenancies!$H$5:$H$104,"Pending",Tenancies!$F$5:$F$104,"&gt;="&amp;$F$5,Tenancies!$F$5:$F$104,"&lt;="&amp;$F$5+$H$5)</f>
        <v/>
      </c>
      <c r="H8" s="12" t="inlineStr">
        <is>
          <t>Renewed</t>
        </is>
      </c>
      <c r="I8" s="11">
        <f>B9</f>
        <v/>
      </c>
    </row>
    <row r="9">
      <c r="A9" s="13" t="inlineStr">
        <is>
          <t>Renewed</t>
        </is>
      </c>
      <c r="B9" s="14">
        <f>COUNTIFS(Tenancies!$H$5:$H$104,"Renewed",Tenancies!$G$5:$G$104,"&gt;="&amp;$B$5,Tenancies!$G$5:$G$104,"&lt;="&amp;$D$5)</f>
        <v/>
      </c>
      <c r="D9" s="13" t="inlineStr">
        <is>
          <t>Records Needing Check</t>
        </is>
      </c>
      <c r="E9" s="14">
        <f>COUNTIF(Tenancies!$O$5:$O$104,"Check*")</f>
        <v/>
      </c>
      <c r="H9" s="15" t="inlineStr">
        <is>
          <t>Non-Renewed</t>
        </is>
      </c>
      <c r="I9" s="14">
        <f>B10</f>
        <v/>
      </c>
    </row>
    <row r="10">
      <c r="A10" s="10" t="inlineStr">
        <is>
          <t>Non-Renewed</t>
        </is>
      </c>
      <c r="B10" s="11">
        <f>COUNTIFS(Tenancies!$H$5:$H$104,"Non-Renewed",Tenancies!$G$5:$G$104,"&gt;="&amp;$B$5,Tenancies!$G$5:$G$104,"&lt;="&amp;$D$5)</f>
        <v/>
      </c>
      <c r="D10" s="10" t="inlineStr">
        <is>
          <t>Upcoming Follow-Up</t>
        </is>
      </c>
      <c r="E10" s="11">
        <f>COUNTIF(Tenancies!$O$5:$O$104,"Review upcoming lease end")</f>
        <v/>
      </c>
      <c r="H10" s="12" t="inlineStr">
        <is>
          <t>Transferred</t>
        </is>
      </c>
      <c r="I10" s="11">
        <f>B11</f>
        <v/>
      </c>
    </row>
    <row r="11">
      <c r="A11" s="13" t="inlineStr">
        <is>
          <t>Transferred</t>
        </is>
      </c>
      <c r="B11" s="14">
        <f>COUNTIFS(Tenancies!$H$5:$H$104,"Transferred",Tenancies!$G$5:$G$104,"&gt;="&amp;$B$5,Tenancies!$G$5:$G$104,"&lt;="&amp;$D$5)</f>
        <v/>
      </c>
      <c r="D11" s="13" t="inlineStr">
        <is>
          <t>Records Entered</t>
        </is>
      </c>
      <c r="E11" s="14">
        <f>COUNTIF(Tenancies!$A$5:$A$104,"&lt;&gt;")</f>
        <v/>
      </c>
    </row>
    <row r="12">
      <c r="A12" s="10" t="inlineStr">
        <is>
          <t>Retention Rate</t>
        </is>
      </c>
      <c r="B12" s="30">
        <f>IFERROR((B9+B11)/B8,"")</f>
        <v/>
      </c>
      <c r="D12" s="10" t="inlineStr">
        <is>
          <t>Pending Total</t>
        </is>
      </c>
      <c r="E12" s="11">
        <f>COUNTIF(Tenancies!$H$5:$H$104,"Pending")</f>
        <v/>
      </c>
    </row>
    <row r="13"/>
    <row r="14"/>
    <row r="15" ht="22" customHeight="1">
      <c r="A15" s="4" t="inlineStr">
        <is>
          <t>Outcomes by Property</t>
        </is>
      </c>
      <c r="B15" s="4" t="n"/>
      <c r="C15" s="4" t="n"/>
      <c r="D15" s="4" t="n"/>
      <c r="E15" s="4" t="n"/>
      <c r="F15" s="4" t="n"/>
      <c r="G15" s="4" t="n"/>
    </row>
    <row r="16" ht="24" customHeight="1">
      <c r="A16" s="9" t="inlineStr">
        <is>
          <t>Property</t>
        </is>
      </c>
      <c r="B16" s="9" t="inlineStr">
        <is>
          <t>Renewed</t>
        </is>
      </c>
      <c r="C16" s="9" t="inlineStr">
        <is>
          <t>Non-Renewed</t>
        </is>
      </c>
      <c r="D16" s="9" t="inlineStr">
        <is>
          <t>Transferred</t>
        </is>
      </c>
      <c r="E16" s="9" t="inlineStr">
        <is>
          <t>Decisions</t>
        </is>
      </c>
      <c r="F16" s="9" t="inlineStr">
        <is>
          <t>Retention Rate</t>
        </is>
      </c>
      <c r="G16" s="9" t="inlineStr">
        <is>
          <t>Pending Window</t>
        </is>
      </c>
    </row>
    <row r="17">
      <c r="A17" s="12">
        <f>Assumptions!A14</f>
        <v/>
      </c>
      <c r="B17" s="11">
        <f>COUNTIFS(Tenancies!$B$5:$B$104,$A17,Tenancies!$H$5:$H$104,"Renewed",Tenancies!$G$5:$G$104,"&gt;="&amp;$B$5,Tenancies!$G$5:$G$104,"&lt;="&amp;$D$5)</f>
        <v/>
      </c>
      <c r="C17" s="11">
        <f>COUNTIFS(Tenancies!$B$5:$B$104,$A17,Tenancies!$H$5:$H$104,"Non-Renewed",Tenancies!$G$5:$G$104,"&gt;="&amp;$B$5,Tenancies!$G$5:$G$104,"&lt;="&amp;$D$5)</f>
        <v/>
      </c>
      <c r="D17" s="11">
        <f>COUNTIFS(Tenancies!$B$5:$B$104,$A17,Tenancies!$H$5:$H$104,"Transferred",Tenancies!$G$5:$G$104,"&gt;="&amp;$B$5,Tenancies!$G$5:$G$104,"&lt;="&amp;$D$5)</f>
        <v/>
      </c>
      <c r="E17" s="11">
        <f>SUM(B17:D17)</f>
        <v/>
      </c>
      <c r="F17" s="30">
        <f>IFERROR((B17+D17)/E17,"")</f>
        <v/>
      </c>
      <c r="G17" s="11">
        <f>COUNTIFS(Tenancies!$B$5:$B$104,$A17,Tenancies!$H$5:$H$104,"Pending",Tenancies!$F$5:$F$104,"&gt;="&amp;$F$5,Tenancies!$F$5:$F$104,"&lt;="&amp;$F$5+$H$5)</f>
        <v/>
      </c>
    </row>
    <row r="18">
      <c r="A18" s="15">
        <f>Assumptions!A15</f>
        <v/>
      </c>
      <c r="B18" s="14">
        <f>COUNTIFS(Tenancies!$B$5:$B$104,$A18,Tenancies!$H$5:$H$104,"Renewed",Tenancies!$G$5:$G$104,"&gt;="&amp;$B$5,Tenancies!$G$5:$G$104,"&lt;="&amp;$D$5)</f>
        <v/>
      </c>
      <c r="C18" s="14">
        <f>COUNTIFS(Tenancies!$B$5:$B$104,$A18,Tenancies!$H$5:$H$104,"Non-Renewed",Tenancies!$G$5:$G$104,"&gt;="&amp;$B$5,Tenancies!$G$5:$G$104,"&lt;="&amp;$D$5)</f>
        <v/>
      </c>
      <c r="D18" s="14">
        <f>COUNTIFS(Tenancies!$B$5:$B$104,$A18,Tenancies!$H$5:$H$104,"Transferred",Tenancies!$G$5:$G$104,"&gt;="&amp;$B$5,Tenancies!$G$5:$G$104,"&lt;="&amp;$D$5)</f>
        <v/>
      </c>
      <c r="E18" s="14">
        <f>SUM(B18:D18)</f>
        <v/>
      </c>
      <c r="F18" s="31">
        <f>IFERROR((B18+D18)/E18,"")</f>
        <v/>
      </c>
      <c r="G18" s="14">
        <f>COUNTIFS(Tenancies!$B$5:$B$104,$A18,Tenancies!$H$5:$H$104,"Pending",Tenancies!$F$5:$F$104,"&gt;="&amp;$F$5,Tenancies!$F$5:$F$104,"&lt;="&amp;$F$5+$H$5)</f>
        <v/>
      </c>
    </row>
    <row r="19">
      <c r="A19" s="12">
        <f>Assumptions!A16</f>
        <v/>
      </c>
      <c r="B19" s="11">
        <f>COUNTIFS(Tenancies!$B$5:$B$104,$A19,Tenancies!$H$5:$H$104,"Renewed",Tenancies!$G$5:$G$104,"&gt;="&amp;$B$5,Tenancies!$G$5:$G$104,"&lt;="&amp;$D$5)</f>
        <v/>
      </c>
      <c r="C19" s="11">
        <f>COUNTIFS(Tenancies!$B$5:$B$104,$A19,Tenancies!$H$5:$H$104,"Non-Renewed",Tenancies!$G$5:$G$104,"&gt;="&amp;$B$5,Tenancies!$G$5:$G$104,"&lt;="&amp;$D$5)</f>
        <v/>
      </c>
      <c r="D19" s="11">
        <f>COUNTIFS(Tenancies!$B$5:$B$104,$A19,Tenancies!$H$5:$H$104,"Transferred",Tenancies!$G$5:$G$104,"&gt;="&amp;$B$5,Tenancies!$G$5:$G$104,"&lt;="&amp;$D$5)</f>
        <v/>
      </c>
      <c r="E19" s="11">
        <f>SUM(B19:D19)</f>
        <v/>
      </c>
      <c r="F19" s="30">
        <f>IFERROR((B19+D19)/E19,"")</f>
        <v/>
      </c>
      <c r="G19" s="11">
        <f>COUNTIFS(Tenancies!$B$5:$B$104,$A19,Tenancies!$H$5:$H$104,"Pending",Tenancies!$F$5:$F$104,"&gt;="&amp;$F$5,Tenancies!$F$5:$F$104,"&lt;="&amp;$F$5+$H$5)</f>
        <v/>
      </c>
    </row>
    <row r="20">
      <c r="A20" s="15">
        <f>Assumptions!A17</f>
        <v/>
      </c>
      <c r="B20" s="14">
        <f>COUNTIFS(Tenancies!$B$5:$B$104,$A20,Tenancies!$H$5:$H$104,"Renewed",Tenancies!$G$5:$G$104,"&gt;="&amp;$B$5,Tenancies!$G$5:$G$104,"&lt;="&amp;$D$5)</f>
        <v/>
      </c>
      <c r="C20" s="14">
        <f>COUNTIFS(Tenancies!$B$5:$B$104,$A20,Tenancies!$H$5:$H$104,"Non-Renewed",Tenancies!$G$5:$G$104,"&gt;="&amp;$B$5,Tenancies!$G$5:$G$104,"&lt;="&amp;$D$5)</f>
        <v/>
      </c>
      <c r="D20" s="14">
        <f>COUNTIFS(Tenancies!$B$5:$B$104,$A20,Tenancies!$H$5:$H$104,"Transferred",Tenancies!$G$5:$G$104,"&gt;="&amp;$B$5,Tenancies!$G$5:$G$104,"&lt;="&amp;$D$5)</f>
        <v/>
      </c>
      <c r="E20" s="14">
        <f>SUM(B20:D20)</f>
        <v/>
      </c>
      <c r="F20" s="31">
        <f>IFERROR((B20+D20)/E20,"")</f>
        <v/>
      </c>
      <c r="G20" s="14">
        <f>COUNTIFS(Tenancies!$B$5:$B$104,$A20,Tenancies!$H$5:$H$104,"Pending",Tenancies!$F$5:$F$104,"&gt;="&amp;$F$5,Tenancies!$F$5:$F$104,"&lt;="&amp;$F$5+$H$5)</f>
        <v/>
      </c>
    </row>
    <row r="21">
      <c r="A21" s="12">
        <f>Assumptions!A18</f>
        <v/>
      </c>
      <c r="B21" s="11">
        <f>COUNTIFS(Tenancies!$B$5:$B$104,$A21,Tenancies!$H$5:$H$104,"Renewed",Tenancies!$G$5:$G$104,"&gt;="&amp;$B$5,Tenancies!$G$5:$G$104,"&lt;="&amp;$D$5)</f>
        <v/>
      </c>
      <c r="C21" s="11">
        <f>COUNTIFS(Tenancies!$B$5:$B$104,$A21,Tenancies!$H$5:$H$104,"Non-Renewed",Tenancies!$G$5:$G$104,"&gt;="&amp;$B$5,Tenancies!$G$5:$G$104,"&lt;="&amp;$D$5)</f>
        <v/>
      </c>
      <c r="D21" s="11">
        <f>COUNTIFS(Tenancies!$B$5:$B$104,$A21,Tenancies!$H$5:$H$104,"Transferred",Tenancies!$G$5:$G$104,"&gt;="&amp;$B$5,Tenancies!$G$5:$G$104,"&lt;="&amp;$D$5)</f>
        <v/>
      </c>
      <c r="E21" s="11">
        <f>SUM(B21:D21)</f>
        <v/>
      </c>
      <c r="F21" s="30">
        <f>IFERROR((B21+D21)/E21,"")</f>
        <v/>
      </c>
      <c r="G21" s="11">
        <f>COUNTIFS(Tenancies!$B$5:$B$104,$A21,Tenancies!$H$5:$H$104,"Pending",Tenancies!$F$5:$F$104,"&gt;="&amp;$F$5,Tenancies!$F$5:$F$104,"&lt;="&amp;$F$5+$H$5)</f>
        <v/>
      </c>
    </row>
    <row r="22"/>
    <row r="23" ht="22" customHeight="1">
      <c r="A23" s="4" t="inlineStr">
        <is>
          <t>Outcomes by Unit Type</t>
        </is>
      </c>
      <c r="B23" s="4" t="n"/>
      <c r="C23" s="4" t="n"/>
      <c r="D23" s="4" t="n"/>
      <c r="E23" s="4" t="n"/>
      <c r="F23" s="4" t="n"/>
      <c r="G23" s="4" t="n"/>
    </row>
    <row r="24" ht="24" customHeight="1">
      <c r="A24" s="9" t="inlineStr">
        <is>
          <t>Unit Type</t>
        </is>
      </c>
      <c r="B24" s="9" t="inlineStr">
        <is>
          <t>Renewed</t>
        </is>
      </c>
      <c r="C24" s="9" t="inlineStr">
        <is>
          <t>Non-Renewed</t>
        </is>
      </c>
      <c r="D24" s="9" t="inlineStr">
        <is>
          <t>Transferred</t>
        </is>
      </c>
      <c r="E24" s="9" t="inlineStr">
        <is>
          <t>Decisions</t>
        </is>
      </c>
      <c r="F24" s="9" t="inlineStr">
        <is>
          <t>Retention Rate</t>
        </is>
      </c>
      <c r="G24" s="9" t="inlineStr">
        <is>
          <t>Pending Window</t>
        </is>
      </c>
    </row>
    <row r="25">
      <c r="A25" s="12">
        <f>Assumptions!C14</f>
        <v/>
      </c>
      <c r="B25" s="11">
        <f>COUNTIFS(Tenancies!$D$5:$D$104,$A25,Tenancies!$H$5:$H$104,"Renewed",Tenancies!$G$5:$G$104,"&gt;="&amp;$B$5,Tenancies!$G$5:$G$104,"&lt;="&amp;$D$5)</f>
        <v/>
      </c>
      <c r="C25" s="11">
        <f>COUNTIFS(Tenancies!$D$5:$D$104,$A25,Tenancies!$H$5:$H$104,"Non-Renewed",Tenancies!$G$5:$G$104,"&gt;="&amp;$B$5,Tenancies!$G$5:$G$104,"&lt;="&amp;$D$5)</f>
        <v/>
      </c>
      <c r="D25" s="11">
        <f>COUNTIFS(Tenancies!$D$5:$D$104,$A25,Tenancies!$H$5:$H$104,"Transferred",Tenancies!$G$5:$G$104,"&gt;="&amp;$B$5,Tenancies!$G$5:$G$104,"&lt;="&amp;$D$5)</f>
        <v/>
      </c>
      <c r="E25" s="11">
        <f>SUM(B25:D25)</f>
        <v/>
      </c>
      <c r="F25" s="30">
        <f>IFERROR((B25+D25)/E25,"")</f>
        <v/>
      </c>
      <c r="G25" s="11">
        <f>COUNTIFS(Tenancies!$D$5:$D$104,$A25,Tenancies!$H$5:$H$104,"Pending",Tenancies!$F$5:$F$104,"&gt;="&amp;$F$5,Tenancies!$F$5:$F$104,"&lt;="&amp;$F$5+$H$5)</f>
        <v/>
      </c>
    </row>
    <row r="26">
      <c r="A26" s="15">
        <f>Assumptions!C15</f>
        <v/>
      </c>
      <c r="B26" s="14">
        <f>COUNTIFS(Tenancies!$D$5:$D$104,$A26,Tenancies!$H$5:$H$104,"Renewed",Tenancies!$G$5:$G$104,"&gt;="&amp;$B$5,Tenancies!$G$5:$G$104,"&lt;="&amp;$D$5)</f>
        <v/>
      </c>
      <c r="C26" s="14">
        <f>COUNTIFS(Tenancies!$D$5:$D$104,$A26,Tenancies!$H$5:$H$104,"Non-Renewed",Tenancies!$G$5:$G$104,"&gt;="&amp;$B$5,Tenancies!$G$5:$G$104,"&lt;="&amp;$D$5)</f>
        <v/>
      </c>
      <c r="D26" s="14">
        <f>COUNTIFS(Tenancies!$D$5:$D$104,$A26,Tenancies!$H$5:$H$104,"Transferred",Tenancies!$G$5:$G$104,"&gt;="&amp;$B$5,Tenancies!$G$5:$G$104,"&lt;="&amp;$D$5)</f>
        <v/>
      </c>
      <c r="E26" s="14">
        <f>SUM(B26:D26)</f>
        <v/>
      </c>
      <c r="F26" s="31">
        <f>IFERROR((B26+D26)/E26,"")</f>
        <v/>
      </c>
      <c r="G26" s="14">
        <f>COUNTIFS(Tenancies!$D$5:$D$104,$A26,Tenancies!$H$5:$H$104,"Pending",Tenancies!$F$5:$F$104,"&gt;="&amp;$F$5,Tenancies!$F$5:$F$104,"&lt;="&amp;$F$5+$H$5)</f>
        <v/>
      </c>
    </row>
    <row r="27">
      <c r="A27" s="12">
        <f>Assumptions!C16</f>
        <v/>
      </c>
      <c r="B27" s="11">
        <f>COUNTIFS(Tenancies!$D$5:$D$104,$A27,Tenancies!$H$5:$H$104,"Renewed",Tenancies!$G$5:$G$104,"&gt;="&amp;$B$5,Tenancies!$G$5:$G$104,"&lt;="&amp;$D$5)</f>
        <v/>
      </c>
      <c r="C27" s="11">
        <f>COUNTIFS(Tenancies!$D$5:$D$104,$A27,Tenancies!$H$5:$H$104,"Non-Renewed",Tenancies!$G$5:$G$104,"&gt;="&amp;$B$5,Tenancies!$G$5:$G$104,"&lt;="&amp;$D$5)</f>
        <v/>
      </c>
      <c r="D27" s="11">
        <f>COUNTIFS(Tenancies!$D$5:$D$104,$A27,Tenancies!$H$5:$H$104,"Transferred",Tenancies!$G$5:$G$104,"&gt;="&amp;$B$5,Tenancies!$G$5:$G$104,"&lt;="&amp;$D$5)</f>
        <v/>
      </c>
      <c r="E27" s="11">
        <f>SUM(B27:D27)</f>
        <v/>
      </c>
      <c r="F27" s="30">
        <f>IFERROR((B27+D27)/E27,"")</f>
        <v/>
      </c>
      <c r="G27" s="11">
        <f>COUNTIFS(Tenancies!$D$5:$D$104,$A27,Tenancies!$H$5:$H$104,"Pending",Tenancies!$F$5:$F$104,"&gt;="&amp;$F$5,Tenancies!$F$5:$F$104,"&lt;="&amp;$F$5+$H$5)</f>
        <v/>
      </c>
    </row>
    <row r="28">
      <c r="A28" s="15">
        <f>Assumptions!C17</f>
        <v/>
      </c>
      <c r="B28" s="14">
        <f>COUNTIFS(Tenancies!$D$5:$D$104,$A28,Tenancies!$H$5:$H$104,"Renewed",Tenancies!$G$5:$G$104,"&gt;="&amp;$B$5,Tenancies!$G$5:$G$104,"&lt;="&amp;$D$5)</f>
        <v/>
      </c>
      <c r="C28" s="14">
        <f>COUNTIFS(Tenancies!$D$5:$D$104,$A28,Tenancies!$H$5:$H$104,"Non-Renewed",Tenancies!$G$5:$G$104,"&gt;="&amp;$B$5,Tenancies!$G$5:$G$104,"&lt;="&amp;$D$5)</f>
        <v/>
      </c>
      <c r="D28" s="14">
        <f>COUNTIFS(Tenancies!$D$5:$D$104,$A28,Tenancies!$H$5:$H$104,"Transferred",Tenancies!$G$5:$G$104,"&gt;="&amp;$B$5,Tenancies!$G$5:$G$104,"&lt;="&amp;$D$5)</f>
        <v/>
      </c>
      <c r="E28" s="14">
        <f>SUM(B28:D28)</f>
        <v/>
      </c>
      <c r="F28" s="31">
        <f>IFERROR((B28+D28)/E28,"")</f>
        <v/>
      </c>
      <c r="G28" s="14">
        <f>COUNTIFS(Tenancies!$D$5:$D$104,$A28,Tenancies!$H$5:$H$104,"Pending",Tenancies!$F$5:$F$104,"&gt;="&amp;$F$5,Tenancies!$F$5:$F$104,"&lt;="&amp;$F$5+$H$5)</f>
        <v/>
      </c>
    </row>
    <row r="29">
      <c r="A29" s="12">
        <f>Assumptions!C18</f>
        <v/>
      </c>
      <c r="B29" s="11">
        <f>COUNTIFS(Tenancies!$D$5:$D$104,$A29,Tenancies!$H$5:$H$104,"Renewed",Tenancies!$G$5:$G$104,"&gt;="&amp;$B$5,Tenancies!$G$5:$G$104,"&lt;="&amp;$D$5)</f>
        <v/>
      </c>
      <c r="C29" s="11">
        <f>COUNTIFS(Tenancies!$D$5:$D$104,$A29,Tenancies!$H$5:$H$104,"Non-Renewed",Tenancies!$G$5:$G$104,"&gt;="&amp;$B$5,Tenancies!$G$5:$G$104,"&lt;="&amp;$D$5)</f>
        <v/>
      </c>
      <c r="D29" s="11">
        <f>COUNTIFS(Tenancies!$D$5:$D$104,$A29,Tenancies!$H$5:$H$104,"Transferred",Tenancies!$G$5:$G$104,"&gt;="&amp;$B$5,Tenancies!$G$5:$G$104,"&lt;="&amp;$D$5)</f>
        <v/>
      </c>
      <c r="E29" s="11">
        <f>SUM(B29:D29)</f>
        <v/>
      </c>
      <c r="F29" s="30">
        <f>IFERROR((B29+D29)/E29,"")</f>
        <v/>
      </c>
      <c r="G29" s="11">
        <f>COUNTIFS(Tenancies!$D$5:$D$104,$A29,Tenancies!$H$5:$H$104,"Pending",Tenancies!$F$5:$F$104,"&gt;="&amp;$F$5,Tenancies!$F$5:$F$104,"&lt;="&amp;$F$5+$H$5)</f>
        <v/>
      </c>
    </row>
  </sheetData>
  <mergeCells count="1">
    <mergeCell ref="A1:N1"/>
  </mergeCells>
  <conditionalFormatting sqref="B12">
    <cfRule type="expression" priority="1" dxfId="0">
      <formula>AND(B12&lt;&gt;"",B12&gt;=$J$5)</formula>
    </cfRule>
    <cfRule type="expression" priority="2" dxfId="1">
      <formula>AND(B12&lt;&gt;"",B12&lt;$J$5)</formula>
    </cfRule>
  </conditionalFormatting>
  <conditionalFormatting sqref="F17:F21">
    <cfRule type="expression" priority="3" dxfId="0">
      <formula>AND(F17&lt;&gt;"",F17&gt;=$J$5)</formula>
    </cfRule>
    <cfRule type="expression" priority="4" dxfId="1">
      <formula>AND(F17&lt;&gt;"",F17&lt;$J$5)</formula>
    </cfRule>
  </conditionalFormatting>
  <conditionalFormatting sqref="F25:F29">
    <cfRule type="expression" priority="5" dxfId="0">
      <formula>AND(F25&lt;&gt;"",F25&gt;=$J$5)</formula>
    </cfRule>
    <cfRule type="expression" priority="6" dxfId="1">
      <formula>AND(F25&lt;&gt;"",F25&lt;$J$5)</formula>
    </cfRule>
  </conditionalFormatting>
  <conditionalFormatting sqref="E9:E10">
    <cfRule type="expression" priority="7" dxfId="1">
      <formula>E9&gt;0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/>
  </sheetPr>
  <dimension ref="A1:O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15" customWidth="1" min="3" max="3"/>
    <col width="15" customWidth="1" min="4" max="4"/>
    <col width="13" customWidth="1" min="5" max="5"/>
    <col width="13" customWidth="1" min="6" max="6"/>
    <col width="14" customWidth="1" min="7" max="7"/>
    <col width="16" customWidth="1" min="8" max="8"/>
    <col width="14" customWidth="1" min="9" max="9"/>
    <col width="35" customWidth="1" min="10" max="10"/>
    <col width="17" customWidth="1" min="11" max="11"/>
    <col width="44" customWidth="1" min="12" max="12"/>
    <col width="14" customWidth="1" min="13" max="13"/>
    <col width="17" customWidth="1" min="14" max="14"/>
    <col width="30" customWidth="1" min="15" max="15"/>
  </cols>
  <sheetData>
    <row r="1" ht="28" customHeight="1">
      <c r="A1" s="1" t="inlineStr">
        <is>
          <t>Tenant Retention Dashboard — Tenancy Records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7" t="n"/>
    </row>
    <row r="2" ht="22" customHeight="1">
      <c r="A2" s="3" t="inlineStr">
        <is>
          <t>Enter one fictional tenancy record per row. Summary periods use Decision Date; pending reviews use Lease End.</t>
        </is>
      </c>
    </row>
    <row r="3"/>
    <row r="4" ht="24" customHeight="1">
      <c r="A4" s="9" t="inlineStr">
        <is>
          <t>Tenancy Record ID</t>
        </is>
      </c>
      <c r="B4" s="9" t="inlineStr">
        <is>
          <t>Property</t>
        </is>
      </c>
      <c r="C4" s="9" t="inlineStr">
        <is>
          <t>Unit</t>
        </is>
      </c>
      <c r="D4" s="9" t="inlineStr">
        <is>
          <t>Unit Type</t>
        </is>
      </c>
      <c r="E4" s="9" t="inlineStr">
        <is>
          <t>Lease Start</t>
        </is>
      </c>
      <c r="F4" s="9" t="inlineStr">
        <is>
          <t>Lease End</t>
        </is>
      </c>
      <c r="G4" s="9" t="inlineStr">
        <is>
          <t>Decision Date</t>
        </is>
      </c>
      <c r="H4" s="9" t="inlineStr">
        <is>
          <t>Outcome</t>
        </is>
      </c>
      <c r="I4" s="9" t="inlineStr">
        <is>
          <t>Effective Date</t>
        </is>
      </c>
      <c r="J4" s="9" t="inlineStr">
        <is>
          <t>Transfer To Property</t>
        </is>
      </c>
      <c r="K4" s="9" t="inlineStr">
        <is>
          <t>Transfer To Unit</t>
        </is>
      </c>
      <c r="L4" s="9" t="inlineStr">
        <is>
          <t>Description</t>
        </is>
      </c>
      <c r="M4" s="9" t="inlineStr">
        <is>
          <t>Period Flag</t>
        </is>
      </c>
      <c r="N4" s="9" t="inlineStr">
        <is>
          <t>Retention Class</t>
        </is>
      </c>
      <c r="O4" s="9" t="inlineStr">
        <is>
          <t>Review Alert</t>
        </is>
      </c>
    </row>
    <row r="5">
      <c r="A5" s="18" t="inlineStr">
        <is>
          <t>FIC-RET-0001</t>
        </is>
      </c>
      <c r="B5" s="19" t="inlineStr">
        <is>
          <t>Fictional Cedar Lantern Residences</t>
        </is>
      </c>
      <c r="C5" s="18" t="inlineStr">
        <is>
          <t>FIC-CL-101</t>
        </is>
      </c>
      <c r="D5" s="18" t="inlineStr">
        <is>
          <t>1 Bedroom</t>
        </is>
      </c>
      <c r="E5" s="32" t="n">
        <v>45717</v>
      </c>
      <c r="F5" s="32" t="n">
        <v>46081</v>
      </c>
      <c r="G5" s="32" t="n">
        <v>46023</v>
      </c>
      <c r="H5" s="18" t="inlineStr">
        <is>
          <t>Renewed</t>
        </is>
      </c>
      <c r="I5" s="32" t="n">
        <v>46082</v>
      </c>
      <c r="J5" s="19" t="n"/>
      <c r="K5" s="18" t="n"/>
      <c r="L5" s="19" t="inlineStr">
        <is>
          <t>Fictional sample: renewal decision.</t>
        </is>
      </c>
      <c r="M5" s="15">
        <f>IF($A5="","",IF(AND($H5&lt;&gt;"Pending",$G5&lt;&gt;"",$G5&gt;=Assumptions!$B$4,$G5&lt;=Assumptions!$B$5),"Included",""))</f>
        <v/>
      </c>
      <c r="N5" s="15">
        <f>IF($A5="","",IF($H5="Renewed","Retained",IF($H5="Transferred","Retained",IF($H5="Non-Renewed","Not Retained",IF($H5="Pending","Pending","")))))</f>
        <v/>
      </c>
      <c r="O5" s="21">
        <f>IF($A5="","",IF(COUNTIF($A$5:$A$104,$A5)&gt;1,"Check duplicate tenancy ID",IF(OR($B5="",$C5="",$D5="",$E5="",$F5="",$H5=""),"Check missing required input",IF($F5&lt;$E5,"Check lease dates",IF(AND($G5&lt;&gt;"",$I5&lt;&gt;"",$I5&lt;$G5),"Check effective date",IF(AND($H5&lt;&gt;"Pending",OR($G5="",$I5="")),"Check decision or effective date",IF(AND($H5="Pending",OR($G5&lt;&gt;"",$I5&lt;&gt;"")),"Check pending dates",IF(AND($H5="Transferred",OR($J5="",$K5="")),"Check transfer destination",IF(AND($H5&lt;&gt;"Transferred",OR($J5&lt;&gt;"",$K5&lt;&gt;"")),"Check transfer fields",IF(AND($H5="Pending",$F5&gt;=Assumptions!$B$6,$F5&lt;=Assumptions!$B$6+Assumptions!$B$7),"Review upcoming lease end","OK"))))))))))</f>
        <v/>
      </c>
    </row>
    <row r="6">
      <c r="A6" s="18" t="inlineStr">
        <is>
          <t>FIC-RET-0002</t>
        </is>
      </c>
      <c r="B6" s="19" t="inlineStr">
        <is>
          <t>Fictional Harbor Kite Apartments</t>
        </is>
      </c>
      <c r="C6" s="18" t="inlineStr">
        <is>
          <t>FIC-HK-204</t>
        </is>
      </c>
      <c r="D6" s="18" t="inlineStr">
        <is>
          <t>2 Bedroom</t>
        </is>
      </c>
      <c r="E6" s="32" t="n">
        <v>45778</v>
      </c>
      <c r="F6" s="32" t="n">
        <v>46142</v>
      </c>
      <c r="G6" s="32" t="n">
        <v>46063</v>
      </c>
      <c r="H6" s="18" t="inlineStr">
        <is>
          <t>Non-Renewed</t>
        </is>
      </c>
      <c r="I6" s="32" t="n">
        <v>46142</v>
      </c>
      <c r="J6" s="19" t="n"/>
      <c r="K6" s="18" t="n"/>
      <c r="L6" s="19" t="inlineStr">
        <is>
          <t>Fictional sample: non-renewal decision.</t>
        </is>
      </c>
      <c r="M6" s="12">
        <f>IF($A6="","",IF(AND($H6&lt;&gt;"Pending",$G6&lt;&gt;"",$G6&gt;=Assumptions!$B$4,$G6&lt;=Assumptions!$B$5),"Included",""))</f>
        <v/>
      </c>
      <c r="N6" s="12">
        <f>IF($A6="","",IF($H6="Renewed","Retained",IF($H6="Transferred","Retained",IF($H6="Non-Renewed","Not Retained",IF($H6="Pending","Pending","")))))</f>
        <v/>
      </c>
      <c r="O6" s="22">
        <f>IF($A6="","",IF(COUNTIF($A$5:$A$104,$A6)&gt;1,"Check duplicate tenancy ID",IF(OR($B6="",$C6="",$D6="",$E6="",$F6="",$H6=""),"Check missing required input",IF($F6&lt;$E6,"Check lease dates",IF(AND($G6&lt;&gt;"",$I6&lt;&gt;"",$I6&lt;$G6),"Check effective date",IF(AND($H6&lt;&gt;"Pending",OR($G6="",$I6="")),"Check decision or effective date",IF(AND($H6="Pending",OR($G6&lt;&gt;"",$I6&lt;&gt;"")),"Check pending dates",IF(AND($H6="Transferred",OR($J6="",$K6="")),"Check transfer destination",IF(AND($H6&lt;&gt;"Transferred",OR($J6&lt;&gt;"",$K6&lt;&gt;"")),"Check transfer fields",IF(AND($H6="Pending",$F6&gt;=Assumptions!$B$6,$F6&lt;=Assumptions!$B$6+Assumptions!$B$7),"Review upcoming lease end","OK"))))))))))</f>
        <v/>
      </c>
    </row>
    <row r="7">
      <c r="A7" s="18" t="inlineStr">
        <is>
          <t>FIC-RET-0003</t>
        </is>
      </c>
      <c r="B7" s="19" t="inlineStr">
        <is>
          <t>Fictional Maple Orbit Homes</t>
        </is>
      </c>
      <c r="C7" s="18" t="inlineStr">
        <is>
          <t>FIC-MO-007</t>
        </is>
      </c>
      <c r="D7" s="18" t="inlineStr">
        <is>
          <t>Studio</t>
        </is>
      </c>
      <c r="E7" s="32" t="n">
        <v>45809</v>
      </c>
      <c r="F7" s="32" t="n">
        <v>46173</v>
      </c>
      <c r="G7" s="32" t="n">
        <v>46086</v>
      </c>
      <c r="H7" s="18" t="inlineStr">
        <is>
          <t>Transferred</t>
        </is>
      </c>
      <c r="I7" s="32" t="n">
        <v>46157</v>
      </c>
      <c r="J7" s="19" t="inlineStr">
        <is>
          <t>Fictional Cedar Lantern Residences</t>
        </is>
      </c>
      <c r="K7" s="18" t="inlineStr">
        <is>
          <t>FIC-CL-305</t>
        </is>
      </c>
      <c r="L7" s="19" t="inlineStr">
        <is>
          <t>Fictional sample: transfer to another fictional unit.</t>
        </is>
      </c>
      <c r="M7" s="15">
        <f>IF($A7="","",IF(AND($H7&lt;&gt;"Pending",$G7&lt;&gt;"",$G7&gt;=Assumptions!$B$4,$G7&lt;=Assumptions!$B$5),"Included",""))</f>
        <v/>
      </c>
      <c r="N7" s="15">
        <f>IF($A7="","",IF($H7="Renewed","Retained",IF($H7="Transferred","Retained",IF($H7="Non-Renewed","Not Retained",IF($H7="Pending","Pending","")))))</f>
        <v/>
      </c>
      <c r="O7" s="21">
        <f>IF($A7="","",IF(COUNTIF($A$5:$A$104,$A7)&gt;1,"Check duplicate tenancy ID",IF(OR($B7="",$C7="",$D7="",$E7="",$F7="",$H7=""),"Check missing required input",IF($F7&lt;$E7,"Check lease dates",IF(AND($G7&lt;&gt;"",$I7&lt;&gt;"",$I7&lt;$G7),"Check effective date",IF(AND($H7&lt;&gt;"Pending",OR($G7="",$I7="")),"Check decision or effective date",IF(AND($H7="Pending",OR($G7&lt;&gt;"",$I7&lt;&gt;"")),"Check pending dates",IF(AND($H7="Transferred",OR($J7="",$K7="")),"Check transfer destination",IF(AND($H7&lt;&gt;"Transferred",OR($J7&lt;&gt;"",$K7&lt;&gt;"")),"Check transfer fields",IF(AND($H7="Pending",$F7&gt;=Assumptions!$B$6,$F7&lt;=Assumptions!$B$6+Assumptions!$B$7),"Review upcoming lease end","OK"))))))))))</f>
        <v/>
      </c>
    </row>
    <row r="8">
      <c r="A8" s="18" t="inlineStr">
        <is>
          <t>FIC-RET-0004</t>
        </is>
      </c>
      <c r="B8" s="19" t="inlineStr">
        <is>
          <t>Fictional Blue Acorn Court</t>
        </is>
      </c>
      <c r="C8" s="18" t="inlineStr">
        <is>
          <t>FIC-BA-T12</t>
        </is>
      </c>
      <c r="D8" s="18" t="inlineStr">
        <is>
          <t>Townhome</t>
        </is>
      </c>
      <c r="E8" s="32" t="n">
        <v>45839</v>
      </c>
      <c r="F8" s="32" t="n">
        <v>46203</v>
      </c>
      <c r="G8" s="32" t="n">
        <v>46130</v>
      </c>
      <c r="H8" s="18" t="inlineStr">
        <is>
          <t>Renewed</t>
        </is>
      </c>
      <c r="I8" s="32" t="n">
        <v>46204</v>
      </c>
      <c r="J8" s="19" t="n"/>
      <c r="K8" s="18" t="n"/>
      <c r="L8" s="19" t="inlineStr">
        <is>
          <t>Fictional sample: renewal decision.</t>
        </is>
      </c>
      <c r="M8" s="12">
        <f>IF($A8="","",IF(AND($H8&lt;&gt;"Pending",$G8&lt;&gt;"",$G8&gt;=Assumptions!$B$4,$G8&lt;=Assumptions!$B$5),"Included",""))</f>
        <v/>
      </c>
      <c r="N8" s="12">
        <f>IF($A8="","",IF($H8="Renewed","Retained",IF($H8="Transferred","Retained",IF($H8="Non-Renewed","Not Retained",IF($H8="Pending","Pending","")))))</f>
        <v/>
      </c>
      <c r="O8" s="22">
        <f>IF($A8="","",IF(COUNTIF($A$5:$A$104,$A8)&gt;1,"Check duplicate tenancy ID",IF(OR($B8="",$C8="",$D8="",$E8="",$F8="",$H8=""),"Check missing required input",IF($F8&lt;$E8,"Check lease dates",IF(AND($G8&lt;&gt;"",$I8&lt;&gt;"",$I8&lt;$G8),"Check effective date",IF(AND($H8&lt;&gt;"Pending",OR($G8="",$I8="")),"Check decision or effective date",IF(AND($H8="Pending",OR($G8&lt;&gt;"",$I8&lt;&gt;"")),"Check pending dates",IF(AND($H8="Transferred",OR($J8="",$K8="")),"Check transfer destination",IF(AND($H8&lt;&gt;"Transferred",OR($J8&lt;&gt;"",$K8&lt;&gt;"")),"Check transfer fields",IF(AND($H8="Pending",$F8&gt;=Assumptions!$B$6,$F8&lt;=Assumptions!$B$6+Assumptions!$B$7),"Review upcoming lease end","OK"))))))))))</f>
        <v/>
      </c>
    </row>
    <row r="9">
      <c r="A9" s="18" t="inlineStr">
        <is>
          <t>FIC-RET-0005</t>
        </is>
      </c>
      <c r="B9" s="19" t="inlineStr">
        <is>
          <t>Fictional Juniper Echo Flats</t>
        </is>
      </c>
      <c r="C9" s="18" t="inlineStr">
        <is>
          <t>FIC-JE-310</t>
        </is>
      </c>
      <c r="D9" s="18" t="inlineStr">
        <is>
          <t>3 Bedroom</t>
        </is>
      </c>
      <c r="E9" s="32" t="n">
        <v>45946</v>
      </c>
      <c r="F9" s="32" t="n">
        <v>46310</v>
      </c>
      <c r="G9" s="32" t="n"/>
      <c r="H9" s="18" t="inlineStr">
        <is>
          <t>Pending</t>
        </is>
      </c>
      <c r="I9" s="32" t="n"/>
      <c r="J9" s="19" t="n"/>
      <c r="K9" s="18" t="n"/>
      <c r="L9" s="19" t="inlineStr">
        <is>
          <t>Fictional sample: pending review near lease end.</t>
        </is>
      </c>
      <c r="M9" s="15">
        <f>IF($A9="","",IF(AND($H9&lt;&gt;"Pending",$G9&lt;&gt;"",$G9&gt;=Assumptions!$B$4,$G9&lt;=Assumptions!$B$5),"Included",""))</f>
        <v/>
      </c>
      <c r="N9" s="15">
        <f>IF($A9="","",IF($H9="Renewed","Retained",IF($H9="Transferred","Retained",IF($H9="Non-Renewed","Not Retained",IF($H9="Pending","Pending","")))))</f>
        <v/>
      </c>
      <c r="O9" s="21">
        <f>IF($A9="","",IF(COUNTIF($A$5:$A$104,$A9)&gt;1,"Check duplicate tenancy ID",IF(OR($B9="",$C9="",$D9="",$E9="",$F9="",$H9=""),"Check missing required input",IF($F9&lt;$E9,"Check lease dates",IF(AND($G9&lt;&gt;"",$I9&lt;&gt;"",$I9&lt;$G9),"Check effective date",IF(AND($H9&lt;&gt;"Pending",OR($G9="",$I9="")),"Check decision or effective date",IF(AND($H9="Pending",OR($G9&lt;&gt;"",$I9&lt;&gt;"")),"Check pending dates",IF(AND($H9="Transferred",OR($J9="",$K9="")),"Check transfer destination",IF(AND($H9&lt;&gt;"Transferred",OR($J9&lt;&gt;"",$K9&lt;&gt;"")),"Check transfer fields",IF(AND($H9="Pending",$F9&gt;=Assumptions!$B$6,$F9&lt;=Assumptions!$B$6+Assumptions!$B$7),"Review upcoming lease end","OK"))))))))))</f>
        <v/>
      </c>
    </row>
    <row r="10">
      <c r="A10" s="18" t="inlineStr">
        <is>
          <t>FIC-RET-0006</t>
        </is>
      </c>
      <c r="B10" s="19" t="inlineStr">
        <is>
          <t>Fictional Cedar Lantern Residences</t>
        </is>
      </c>
      <c r="C10" s="18" t="inlineStr">
        <is>
          <t>FIC-CL-220</t>
        </is>
      </c>
      <c r="D10" s="18" t="inlineStr">
        <is>
          <t>2 Bedroom</t>
        </is>
      </c>
      <c r="E10" s="32" t="n">
        <v>45901</v>
      </c>
      <c r="F10" s="32" t="n">
        <v>46265</v>
      </c>
      <c r="G10" s="32" t="n">
        <v>46175</v>
      </c>
      <c r="H10" s="18" t="inlineStr">
        <is>
          <t>Non-Renewed</t>
        </is>
      </c>
      <c r="I10" s="32" t="n">
        <v>46265</v>
      </c>
      <c r="J10" s="19" t="n"/>
      <c r="K10" s="18" t="n"/>
      <c r="L10" s="19" t="inlineStr">
        <is>
          <t>Fictional sample: non-renewal decision.</t>
        </is>
      </c>
      <c r="M10" s="12">
        <f>IF($A10="","",IF(AND($H10&lt;&gt;"Pending",$G10&lt;&gt;"",$G10&gt;=Assumptions!$B$4,$G10&lt;=Assumptions!$B$5),"Included",""))</f>
        <v/>
      </c>
      <c r="N10" s="12">
        <f>IF($A10="","",IF($H10="Renewed","Retained",IF($H10="Transferred","Retained",IF($H10="Non-Renewed","Not Retained",IF($H10="Pending","Pending","")))))</f>
        <v/>
      </c>
      <c r="O10" s="22">
        <f>IF($A10="","",IF(COUNTIF($A$5:$A$104,$A10)&gt;1,"Check duplicate tenancy ID",IF(OR($B10="",$C10="",$D10="",$E10="",$F10="",$H10=""),"Check missing required input",IF($F10&lt;$E10,"Check lease dates",IF(AND($G10&lt;&gt;"",$I10&lt;&gt;"",$I10&lt;$G10),"Check effective date",IF(AND($H10&lt;&gt;"Pending",OR($G10="",$I10="")),"Check decision or effective date",IF(AND($H10="Pending",OR($G10&lt;&gt;"",$I10&lt;&gt;"")),"Check pending dates",IF(AND($H10="Transferred",OR($J10="",$K10="")),"Check transfer destination",IF(AND($H10&lt;&gt;"Transferred",OR($J10&lt;&gt;"",$K10&lt;&gt;"")),"Check transfer fields",IF(AND($H10="Pending",$F10&gt;=Assumptions!$B$6,$F10&lt;=Assumptions!$B$6+Assumptions!$B$7),"Review upcoming lease end","OK"))))))))))</f>
        <v/>
      </c>
    </row>
    <row r="11">
      <c r="A11" s="18" t="inlineStr">
        <is>
          <t>FIC-RET-0007</t>
        </is>
      </c>
      <c r="B11" s="19" t="inlineStr">
        <is>
          <t>Fictional Harbor Kite Apartments</t>
        </is>
      </c>
      <c r="C11" s="18" t="inlineStr">
        <is>
          <t>FIC-HK-118</t>
        </is>
      </c>
      <c r="D11" s="18" t="inlineStr">
        <is>
          <t>1 Bedroom</t>
        </is>
      </c>
      <c r="E11" s="32" t="n">
        <v>45901</v>
      </c>
      <c r="F11" s="32" t="n">
        <v>46265</v>
      </c>
      <c r="G11" s="32" t="n">
        <v>46223</v>
      </c>
      <c r="H11" s="18" t="inlineStr">
        <is>
          <t>Transferred</t>
        </is>
      </c>
      <c r="I11" s="32" t="n">
        <v>46266</v>
      </c>
      <c r="J11" s="19" t="inlineStr">
        <is>
          <t>Fictional Blue Acorn Court</t>
        </is>
      </c>
      <c r="K11" s="18" t="inlineStr">
        <is>
          <t>FIC-BA-114</t>
        </is>
      </c>
      <c r="L11" s="19" t="inlineStr">
        <is>
          <t>Fictional sample: transfer to another fictional property.</t>
        </is>
      </c>
      <c r="M11" s="15">
        <f>IF($A11="","",IF(AND($H11&lt;&gt;"Pending",$G11&lt;&gt;"",$G11&gt;=Assumptions!$B$4,$G11&lt;=Assumptions!$B$5),"Included",""))</f>
        <v/>
      </c>
      <c r="N11" s="15">
        <f>IF($A11="","",IF($H11="Renewed","Retained",IF($H11="Transferred","Retained",IF($H11="Non-Renewed","Not Retained",IF($H11="Pending","Pending","")))))</f>
        <v/>
      </c>
      <c r="O11" s="21">
        <f>IF($A11="","",IF(COUNTIF($A$5:$A$104,$A11)&gt;1,"Check duplicate tenancy ID",IF(OR($B11="",$C11="",$D11="",$E11="",$F11="",$H11=""),"Check missing required input",IF($F11&lt;$E11,"Check lease dates",IF(AND($G11&lt;&gt;"",$I11&lt;&gt;"",$I11&lt;$G11),"Check effective date",IF(AND($H11&lt;&gt;"Pending",OR($G11="",$I11="")),"Check decision or effective date",IF(AND($H11="Pending",OR($G11&lt;&gt;"",$I11&lt;&gt;"")),"Check pending dates",IF(AND($H11="Transferred",OR($J11="",$K11="")),"Check transfer destination",IF(AND($H11&lt;&gt;"Transferred",OR($J11&lt;&gt;"",$K11&lt;&gt;"")),"Check transfer fields",IF(AND($H11="Pending",$F11&gt;=Assumptions!$B$6,$F11&lt;=Assumptions!$B$6+Assumptions!$B$7),"Review upcoming lease end","OK"))))))))))</f>
        <v/>
      </c>
    </row>
    <row r="12">
      <c r="A12" s="18" t="inlineStr">
        <is>
          <t>FIC-RET-0008</t>
        </is>
      </c>
      <c r="B12" s="19" t="inlineStr">
        <is>
          <t>Fictional Maple Orbit Homes</t>
        </is>
      </c>
      <c r="C12" s="18" t="inlineStr">
        <is>
          <t>FIC-MO-214</t>
        </is>
      </c>
      <c r="D12" s="18" t="inlineStr">
        <is>
          <t>2 Bedroom</t>
        </is>
      </c>
      <c r="E12" s="32" t="n">
        <v>45962</v>
      </c>
      <c r="F12" s="32" t="n">
        <v>46326</v>
      </c>
      <c r="G12" s="32" t="n">
        <v>46245</v>
      </c>
      <c r="H12" s="18" t="inlineStr">
        <is>
          <t>Renewed</t>
        </is>
      </c>
      <c r="I12" s="32" t="n">
        <v>46327</v>
      </c>
      <c r="J12" s="19" t="n"/>
      <c r="K12" s="18" t="n"/>
      <c r="L12" s="19" t="inlineStr">
        <is>
          <t>Fictional sample: renewal decision.</t>
        </is>
      </c>
      <c r="M12" s="12">
        <f>IF($A12="","",IF(AND($H12&lt;&gt;"Pending",$G12&lt;&gt;"",$G12&gt;=Assumptions!$B$4,$G12&lt;=Assumptions!$B$5),"Included",""))</f>
        <v/>
      </c>
      <c r="N12" s="12">
        <f>IF($A12="","",IF($H12="Renewed","Retained",IF($H12="Transferred","Retained",IF($H12="Non-Renewed","Not Retained",IF($H12="Pending","Pending","")))))</f>
        <v/>
      </c>
      <c r="O12" s="22">
        <f>IF($A12="","",IF(COUNTIF($A$5:$A$104,$A12)&gt;1,"Check duplicate tenancy ID",IF(OR($B12="",$C12="",$D12="",$E12="",$F12="",$H12=""),"Check missing required input",IF($F12&lt;$E12,"Check lease dates",IF(AND($G12&lt;&gt;"",$I12&lt;&gt;"",$I12&lt;$G12),"Check effective date",IF(AND($H12&lt;&gt;"Pending",OR($G12="",$I12="")),"Check decision or effective date",IF(AND($H12="Pending",OR($G12&lt;&gt;"",$I12&lt;&gt;"")),"Check pending dates",IF(AND($H12="Transferred",OR($J12="",$K12="")),"Check transfer destination",IF(AND($H12&lt;&gt;"Transferred",OR($J12&lt;&gt;"",$K12&lt;&gt;"")),"Check transfer fields",IF(AND($H12="Pending",$F12&gt;=Assumptions!$B$6,$F12&lt;=Assumptions!$B$6+Assumptions!$B$7),"Review upcoming lease end","OK"))))))))))</f>
        <v/>
      </c>
    </row>
    <row r="13">
      <c r="A13" s="18" t="inlineStr">
        <is>
          <t>FIC-RET-0009</t>
        </is>
      </c>
      <c r="B13" s="19" t="inlineStr">
        <is>
          <t>Fictional Juniper Echo Flats</t>
        </is>
      </c>
      <c r="C13" s="18" t="inlineStr">
        <is>
          <t>FIC-JE-006</t>
        </is>
      </c>
      <c r="D13" s="18" t="inlineStr">
        <is>
          <t>Studio</t>
        </is>
      </c>
      <c r="E13" s="32" t="n">
        <v>45992</v>
      </c>
      <c r="F13" s="32" t="n">
        <v>46356</v>
      </c>
      <c r="G13" s="32" t="n">
        <v>46276</v>
      </c>
      <c r="H13" s="18" t="inlineStr">
        <is>
          <t>Non-Renewed</t>
        </is>
      </c>
      <c r="I13" s="32" t="n">
        <v>46356</v>
      </c>
      <c r="J13" s="19" t="n"/>
      <c r="K13" s="18" t="n"/>
      <c r="L13" s="19" t="inlineStr">
        <is>
          <t>Fictional sample: decision on the report-end boundary.</t>
        </is>
      </c>
      <c r="M13" s="15">
        <f>IF($A13="","",IF(AND($H13&lt;&gt;"Pending",$G13&lt;&gt;"",$G13&gt;=Assumptions!$B$4,$G13&lt;=Assumptions!$B$5),"Included",""))</f>
        <v/>
      </c>
      <c r="N13" s="15">
        <f>IF($A13="","",IF($H13="Renewed","Retained",IF($H13="Transferred","Retained",IF($H13="Non-Renewed","Not Retained",IF($H13="Pending","Pending","")))))</f>
        <v/>
      </c>
      <c r="O13" s="21">
        <f>IF($A13="","",IF(COUNTIF($A$5:$A$104,$A13)&gt;1,"Check duplicate tenancy ID",IF(OR($B13="",$C13="",$D13="",$E13="",$F13="",$H13=""),"Check missing required input",IF($F13&lt;$E13,"Check lease dates",IF(AND($G13&lt;&gt;"",$I13&lt;&gt;"",$I13&lt;$G13),"Check effective date",IF(AND($H13&lt;&gt;"Pending",OR($G13="",$I13="")),"Check decision or effective date",IF(AND($H13="Pending",OR($G13&lt;&gt;"",$I13&lt;&gt;"")),"Check pending dates",IF(AND($H13="Transferred",OR($J13="",$K13="")),"Check transfer destination",IF(AND($H13&lt;&gt;"Transferred",OR($J13&lt;&gt;"",$K13&lt;&gt;"")),"Check transfer fields",IF(AND($H13="Pending",$F13&gt;=Assumptions!$B$6,$F13&lt;=Assumptions!$B$6+Assumptions!$B$7),"Review upcoming lease end","OK"))))))))))</f>
        <v/>
      </c>
    </row>
    <row r="14">
      <c r="A14" s="18" t="inlineStr">
        <is>
          <t>FIC-RET-0010</t>
        </is>
      </c>
      <c r="B14" s="19" t="inlineStr">
        <is>
          <t>Fictional Blue Acorn Court</t>
        </is>
      </c>
      <c r="C14" s="18" t="inlineStr">
        <is>
          <t>FIC-BA-302</t>
        </is>
      </c>
      <c r="D14" s="18" t="inlineStr">
        <is>
          <t>3 Bedroom</t>
        </is>
      </c>
      <c r="E14" s="32" t="n">
        <v>45658</v>
      </c>
      <c r="F14" s="32" t="n">
        <v>46022</v>
      </c>
      <c r="G14" s="32" t="n">
        <v>46006</v>
      </c>
      <c r="H14" s="18" t="inlineStr">
        <is>
          <t>Renewed</t>
        </is>
      </c>
      <c r="I14" s="32" t="n">
        <v>46023</v>
      </c>
      <c r="J14" s="19" t="n"/>
      <c r="K14" s="18" t="n"/>
      <c r="L14" s="19" t="inlineStr">
        <is>
          <t>Fictional sample: decision outside the selected period.</t>
        </is>
      </c>
      <c r="M14" s="12">
        <f>IF($A14="","",IF(AND($H14&lt;&gt;"Pending",$G14&lt;&gt;"",$G14&gt;=Assumptions!$B$4,$G14&lt;=Assumptions!$B$5),"Included",""))</f>
        <v/>
      </c>
      <c r="N14" s="12">
        <f>IF($A14="","",IF($H14="Renewed","Retained",IF($H14="Transferred","Retained",IF($H14="Non-Renewed","Not Retained",IF($H14="Pending","Pending","")))))</f>
        <v/>
      </c>
      <c r="O14" s="22">
        <f>IF($A14="","",IF(COUNTIF($A$5:$A$104,$A14)&gt;1,"Check duplicate tenancy ID",IF(OR($B14="",$C14="",$D14="",$E14="",$F14="",$H14=""),"Check missing required input",IF($F14&lt;$E14,"Check lease dates",IF(AND($G14&lt;&gt;"",$I14&lt;&gt;"",$I14&lt;$G14),"Check effective date",IF(AND($H14&lt;&gt;"Pending",OR($G14="",$I14="")),"Check decision or effective date",IF(AND($H14="Pending",OR($G14&lt;&gt;"",$I14&lt;&gt;"")),"Check pending dates",IF(AND($H14="Transferred",OR($J14="",$K14="")),"Check transfer destination",IF(AND($H14&lt;&gt;"Transferred",OR($J14&lt;&gt;"",$K14&lt;&gt;"")),"Check transfer fields",IF(AND($H14="Pending",$F14&gt;=Assumptions!$B$6,$F14&lt;=Assumptions!$B$6+Assumptions!$B$7),"Review upcoming lease end","OK"))))))))))</f>
        <v/>
      </c>
    </row>
    <row r="15">
      <c r="A15" s="18" t="n"/>
      <c r="B15" s="19" t="n"/>
      <c r="C15" s="18" t="n"/>
      <c r="D15" s="18" t="n"/>
      <c r="E15" s="32" t="n"/>
      <c r="F15" s="32" t="n"/>
      <c r="G15" s="32" t="n"/>
      <c r="H15" s="18" t="n"/>
      <c r="I15" s="32" t="n"/>
      <c r="J15" s="19" t="n"/>
      <c r="K15" s="18" t="n"/>
      <c r="L15" s="19" t="n"/>
      <c r="M15" s="15">
        <f>IF($A15="","",IF(AND($H15&lt;&gt;"Pending",$G15&lt;&gt;"",$G15&gt;=Assumptions!$B$4,$G15&lt;=Assumptions!$B$5),"Included",""))</f>
        <v/>
      </c>
      <c r="N15" s="15">
        <f>IF($A15="","",IF($H15="Renewed","Retained",IF($H15="Transferred","Retained",IF($H15="Non-Renewed","Not Retained",IF($H15="Pending","Pending","")))))</f>
        <v/>
      </c>
      <c r="O15" s="21">
        <f>IF($A15="","",IF(COUNTIF($A$5:$A$104,$A15)&gt;1,"Check duplicate tenancy ID",IF(OR($B15="",$C15="",$D15="",$E15="",$F15="",$H15=""),"Check missing required input",IF($F15&lt;$E15,"Check lease dates",IF(AND($G15&lt;&gt;"",$I15&lt;&gt;"",$I15&lt;$G15),"Check effective date",IF(AND($H15&lt;&gt;"Pending",OR($G15="",$I15="")),"Check decision or effective date",IF(AND($H15="Pending",OR($G15&lt;&gt;"",$I15&lt;&gt;"")),"Check pending dates",IF(AND($H15="Transferred",OR($J15="",$K15="")),"Check transfer destination",IF(AND($H15&lt;&gt;"Transferred",OR($J15&lt;&gt;"",$K15&lt;&gt;"")),"Check transfer fields",IF(AND($H15="Pending",$F15&gt;=Assumptions!$B$6,$F15&lt;=Assumptions!$B$6+Assumptions!$B$7),"Review upcoming lease end","OK"))))))))))</f>
        <v/>
      </c>
    </row>
    <row r="16">
      <c r="A16" s="18" t="n"/>
      <c r="B16" s="19" t="n"/>
      <c r="C16" s="18" t="n"/>
      <c r="D16" s="18" t="n"/>
      <c r="E16" s="32" t="n"/>
      <c r="F16" s="32" t="n"/>
      <c r="G16" s="32" t="n"/>
      <c r="H16" s="18" t="n"/>
      <c r="I16" s="32" t="n"/>
      <c r="J16" s="19" t="n"/>
      <c r="K16" s="18" t="n"/>
      <c r="L16" s="19" t="n"/>
      <c r="M16" s="12">
        <f>IF($A16="","",IF(AND($H16&lt;&gt;"Pending",$G16&lt;&gt;"",$G16&gt;=Assumptions!$B$4,$G16&lt;=Assumptions!$B$5),"Included",""))</f>
        <v/>
      </c>
      <c r="N16" s="12">
        <f>IF($A16="","",IF($H16="Renewed","Retained",IF($H16="Transferred","Retained",IF($H16="Non-Renewed","Not Retained",IF($H16="Pending","Pending","")))))</f>
        <v/>
      </c>
      <c r="O16" s="22">
        <f>IF($A16="","",IF(COUNTIF($A$5:$A$104,$A16)&gt;1,"Check duplicate tenancy ID",IF(OR($B16="",$C16="",$D16="",$E16="",$F16="",$H16=""),"Check missing required input",IF($F16&lt;$E16,"Check lease dates",IF(AND($G16&lt;&gt;"",$I16&lt;&gt;"",$I16&lt;$G16),"Check effective date",IF(AND($H16&lt;&gt;"Pending",OR($G16="",$I16="")),"Check decision or effective date",IF(AND($H16="Pending",OR($G16&lt;&gt;"",$I16&lt;&gt;"")),"Check pending dates",IF(AND($H16="Transferred",OR($J16="",$K16="")),"Check transfer destination",IF(AND($H16&lt;&gt;"Transferred",OR($J16&lt;&gt;"",$K16&lt;&gt;"")),"Check transfer fields",IF(AND($H16="Pending",$F16&gt;=Assumptions!$B$6,$F16&lt;=Assumptions!$B$6+Assumptions!$B$7),"Review upcoming lease end","OK"))))))))))</f>
        <v/>
      </c>
    </row>
    <row r="17">
      <c r="A17" s="18" t="n"/>
      <c r="B17" s="19" t="n"/>
      <c r="C17" s="18" t="n"/>
      <c r="D17" s="18" t="n"/>
      <c r="E17" s="32" t="n"/>
      <c r="F17" s="32" t="n"/>
      <c r="G17" s="32" t="n"/>
      <c r="H17" s="18" t="n"/>
      <c r="I17" s="32" t="n"/>
      <c r="J17" s="19" t="n"/>
      <c r="K17" s="18" t="n"/>
      <c r="L17" s="19" t="n"/>
      <c r="M17" s="15">
        <f>IF($A17="","",IF(AND($H17&lt;&gt;"Pending",$G17&lt;&gt;"",$G17&gt;=Assumptions!$B$4,$G17&lt;=Assumptions!$B$5),"Included",""))</f>
        <v/>
      </c>
      <c r="N17" s="15">
        <f>IF($A17="","",IF($H17="Renewed","Retained",IF($H17="Transferred","Retained",IF($H17="Non-Renewed","Not Retained",IF($H17="Pending","Pending","")))))</f>
        <v/>
      </c>
      <c r="O17" s="21">
        <f>IF($A17="","",IF(COUNTIF($A$5:$A$104,$A17)&gt;1,"Check duplicate tenancy ID",IF(OR($B17="",$C17="",$D17="",$E17="",$F17="",$H17=""),"Check missing required input",IF($F17&lt;$E17,"Check lease dates",IF(AND($G17&lt;&gt;"",$I17&lt;&gt;"",$I17&lt;$G17),"Check effective date",IF(AND($H17&lt;&gt;"Pending",OR($G17="",$I17="")),"Check decision or effective date",IF(AND($H17="Pending",OR($G17&lt;&gt;"",$I17&lt;&gt;"")),"Check pending dates",IF(AND($H17="Transferred",OR($J17="",$K17="")),"Check transfer destination",IF(AND($H17&lt;&gt;"Transferred",OR($J17&lt;&gt;"",$K17&lt;&gt;"")),"Check transfer fields",IF(AND($H17="Pending",$F17&gt;=Assumptions!$B$6,$F17&lt;=Assumptions!$B$6+Assumptions!$B$7),"Review upcoming lease end","OK"))))))))))</f>
        <v/>
      </c>
    </row>
    <row r="18">
      <c r="A18" s="18" t="n"/>
      <c r="B18" s="19" t="n"/>
      <c r="C18" s="18" t="n"/>
      <c r="D18" s="18" t="n"/>
      <c r="E18" s="32" t="n"/>
      <c r="F18" s="32" t="n"/>
      <c r="G18" s="32" t="n"/>
      <c r="H18" s="18" t="n"/>
      <c r="I18" s="32" t="n"/>
      <c r="J18" s="19" t="n"/>
      <c r="K18" s="18" t="n"/>
      <c r="L18" s="19" t="n"/>
      <c r="M18" s="12">
        <f>IF($A18="","",IF(AND($H18&lt;&gt;"Pending",$G18&lt;&gt;"",$G18&gt;=Assumptions!$B$4,$G18&lt;=Assumptions!$B$5),"Included",""))</f>
        <v/>
      </c>
      <c r="N18" s="12">
        <f>IF($A18="","",IF($H18="Renewed","Retained",IF($H18="Transferred","Retained",IF($H18="Non-Renewed","Not Retained",IF($H18="Pending","Pending","")))))</f>
        <v/>
      </c>
      <c r="O18" s="22">
        <f>IF($A18="","",IF(COUNTIF($A$5:$A$104,$A18)&gt;1,"Check duplicate tenancy ID",IF(OR($B18="",$C18="",$D18="",$E18="",$F18="",$H18=""),"Check missing required input",IF($F18&lt;$E18,"Check lease dates",IF(AND($G18&lt;&gt;"",$I18&lt;&gt;"",$I18&lt;$G18),"Check effective date",IF(AND($H18&lt;&gt;"Pending",OR($G18="",$I18="")),"Check decision or effective date",IF(AND($H18="Pending",OR($G18&lt;&gt;"",$I18&lt;&gt;"")),"Check pending dates",IF(AND($H18="Transferred",OR($J18="",$K18="")),"Check transfer destination",IF(AND($H18&lt;&gt;"Transferred",OR($J18&lt;&gt;"",$K18&lt;&gt;"")),"Check transfer fields",IF(AND($H18="Pending",$F18&gt;=Assumptions!$B$6,$F18&lt;=Assumptions!$B$6+Assumptions!$B$7),"Review upcoming lease end","OK"))))))))))</f>
        <v/>
      </c>
    </row>
    <row r="19">
      <c r="A19" s="18" t="n"/>
      <c r="B19" s="19" t="n"/>
      <c r="C19" s="18" t="n"/>
      <c r="D19" s="18" t="n"/>
      <c r="E19" s="32" t="n"/>
      <c r="F19" s="32" t="n"/>
      <c r="G19" s="32" t="n"/>
      <c r="H19" s="18" t="n"/>
      <c r="I19" s="32" t="n"/>
      <c r="J19" s="19" t="n"/>
      <c r="K19" s="18" t="n"/>
      <c r="L19" s="19" t="n"/>
      <c r="M19" s="15">
        <f>IF($A19="","",IF(AND($H19&lt;&gt;"Pending",$G19&lt;&gt;"",$G19&gt;=Assumptions!$B$4,$G19&lt;=Assumptions!$B$5),"Included",""))</f>
        <v/>
      </c>
      <c r="N19" s="15">
        <f>IF($A19="","",IF($H19="Renewed","Retained",IF($H19="Transferred","Retained",IF($H19="Non-Renewed","Not Retained",IF($H19="Pending","Pending","")))))</f>
        <v/>
      </c>
      <c r="O19" s="21">
        <f>IF($A19="","",IF(COUNTIF($A$5:$A$104,$A19)&gt;1,"Check duplicate tenancy ID",IF(OR($B19="",$C19="",$D19="",$E19="",$F19="",$H19=""),"Check missing required input",IF($F19&lt;$E19,"Check lease dates",IF(AND($G19&lt;&gt;"",$I19&lt;&gt;"",$I19&lt;$G19),"Check effective date",IF(AND($H19&lt;&gt;"Pending",OR($G19="",$I19="")),"Check decision or effective date",IF(AND($H19="Pending",OR($G19&lt;&gt;"",$I19&lt;&gt;"")),"Check pending dates",IF(AND($H19="Transferred",OR($J19="",$K19="")),"Check transfer destination",IF(AND($H19&lt;&gt;"Transferred",OR($J19&lt;&gt;"",$K19&lt;&gt;"")),"Check transfer fields",IF(AND($H19="Pending",$F19&gt;=Assumptions!$B$6,$F19&lt;=Assumptions!$B$6+Assumptions!$B$7),"Review upcoming lease end","OK"))))))))))</f>
        <v/>
      </c>
    </row>
    <row r="20">
      <c r="A20" s="18" t="n"/>
      <c r="B20" s="19" t="n"/>
      <c r="C20" s="18" t="n"/>
      <c r="D20" s="18" t="n"/>
      <c r="E20" s="32" t="n"/>
      <c r="F20" s="32" t="n"/>
      <c r="G20" s="32" t="n"/>
      <c r="H20" s="18" t="n"/>
      <c r="I20" s="32" t="n"/>
      <c r="J20" s="19" t="n"/>
      <c r="K20" s="18" t="n"/>
      <c r="L20" s="19" t="n"/>
      <c r="M20" s="12">
        <f>IF($A20="","",IF(AND($H20&lt;&gt;"Pending",$G20&lt;&gt;"",$G20&gt;=Assumptions!$B$4,$G20&lt;=Assumptions!$B$5),"Included",""))</f>
        <v/>
      </c>
      <c r="N20" s="12">
        <f>IF($A20="","",IF($H20="Renewed","Retained",IF($H20="Transferred","Retained",IF($H20="Non-Renewed","Not Retained",IF($H20="Pending","Pending","")))))</f>
        <v/>
      </c>
      <c r="O20" s="22">
        <f>IF($A20="","",IF(COUNTIF($A$5:$A$104,$A20)&gt;1,"Check duplicate tenancy ID",IF(OR($B20="",$C20="",$D20="",$E20="",$F20="",$H20=""),"Check missing required input",IF($F20&lt;$E20,"Check lease dates",IF(AND($G20&lt;&gt;"",$I20&lt;&gt;"",$I20&lt;$G20),"Check effective date",IF(AND($H20&lt;&gt;"Pending",OR($G20="",$I20="")),"Check decision or effective date",IF(AND($H20="Pending",OR($G20&lt;&gt;"",$I20&lt;&gt;"")),"Check pending dates",IF(AND($H20="Transferred",OR($J20="",$K20="")),"Check transfer destination",IF(AND($H20&lt;&gt;"Transferred",OR($J20&lt;&gt;"",$K20&lt;&gt;"")),"Check transfer fields",IF(AND($H20="Pending",$F20&gt;=Assumptions!$B$6,$F20&lt;=Assumptions!$B$6+Assumptions!$B$7),"Review upcoming lease end","OK"))))))))))</f>
        <v/>
      </c>
    </row>
    <row r="21">
      <c r="A21" s="18" t="n"/>
      <c r="B21" s="19" t="n"/>
      <c r="C21" s="18" t="n"/>
      <c r="D21" s="18" t="n"/>
      <c r="E21" s="32" t="n"/>
      <c r="F21" s="32" t="n"/>
      <c r="G21" s="32" t="n"/>
      <c r="H21" s="18" t="n"/>
      <c r="I21" s="32" t="n"/>
      <c r="J21" s="19" t="n"/>
      <c r="K21" s="18" t="n"/>
      <c r="L21" s="19" t="n"/>
      <c r="M21" s="15">
        <f>IF($A21="","",IF(AND($H21&lt;&gt;"Pending",$G21&lt;&gt;"",$G21&gt;=Assumptions!$B$4,$G21&lt;=Assumptions!$B$5),"Included",""))</f>
        <v/>
      </c>
      <c r="N21" s="15">
        <f>IF($A21="","",IF($H21="Renewed","Retained",IF($H21="Transferred","Retained",IF($H21="Non-Renewed","Not Retained",IF($H21="Pending","Pending","")))))</f>
        <v/>
      </c>
      <c r="O21" s="21">
        <f>IF($A21="","",IF(COUNTIF($A$5:$A$104,$A21)&gt;1,"Check duplicate tenancy ID",IF(OR($B21="",$C21="",$D21="",$E21="",$F21="",$H21=""),"Check missing required input",IF($F21&lt;$E21,"Check lease dates",IF(AND($G21&lt;&gt;"",$I21&lt;&gt;"",$I21&lt;$G21),"Check effective date",IF(AND($H21&lt;&gt;"Pending",OR($G21="",$I21="")),"Check decision or effective date",IF(AND($H21="Pending",OR($G21&lt;&gt;"",$I21&lt;&gt;"")),"Check pending dates",IF(AND($H21="Transferred",OR($J21="",$K21="")),"Check transfer destination",IF(AND($H21&lt;&gt;"Transferred",OR($J21&lt;&gt;"",$K21&lt;&gt;"")),"Check transfer fields",IF(AND($H21="Pending",$F21&gt;=Assumptions!$B$6,$F21&lt;=Assumptions!$B$6+Assumptions!$B$7),"Review upcoming lease end","OK"))))))))))</f>
        <v/>
      </c>
    </row>
    <row r="22">
      <c r="A22" s="18" t="n"/>
      <c r="B22" s="19" t="n"/>
      <c r="C22" s="18" t="n"/>
      <c r="D22" s="18" t="n"/>
      <c r="E22" s="32" t="n"/>
      <c r="F22" s="32" t="n"/>
      <c r="G22" s="32" t="n"/>
      <c r="H22" s="18" t="n"/>
      <c r="I22" s="32" t="n"/>
      <c r="J22" s="19" t="n"/>
      <c r="K22" s="18" t="n"/>
      <c r="L22" s="19" t="n"/>
      <c r="M22" s="12">
        <f>IF($A22="","",IF(AND($H22&lt;&gt;"Pending",$G22&lt;&gt;"",$G22&gt;=Assumptions!$B$4,$G22&lt;=Assumptions!$B$5),"Included",""))</f>
        <v/>
      </c>
      <c r="N22" s="12">
        <f>IF($A22="","",IF($H22="Renewed","Retained",IF($H22="Transferred","Retained",IF($H22="Non-Renewed","Not Retained",IF($H22="Pending","Pending","")))))</f>
        <v/>
      </c>
      <c r="O22" s="22">
        <f>IF($A22="","",IF(COUNTIF($A$5:$A$104,$A22)&gt;1,"Check duplicate tenancy ID",IF(OR($B22="",$C22="",$D22="",$E22="",$F22="",$H22=""),"Check missing required input",IF($F22&lt;$E22,"Check lease dates",IF(AND($G22&lt;&gt;"",$I22&lt;&gt;"",$I22&lt;$G22),"Check effective date",IF(AND($H22&lt;&gt;"Pending",OR($G22="",$I22="")),"Check decision or effective date",IF(AND($H22="Pending",OR($G22&lt;&gt;"",$I22&lt;&gt;"")),"Check pending dates",IF(AND($H22="Transferred",OR($J22="",$K22="")),"Check transfer destination",IF(AND($H22&lt;&gt;"Transferred",OR($J22&lt;&gt;"",$K22&lt;&gt;"")),"Check transfer fields",IF(AND($H22="Pending",$F22&gt;=Assumptions!$B$6,$F22&lt;=Assumptions!$B$6+Assumptions!$B$7),"Review upcoming lease end","OK"))))))))))</f>
        <v/>
      </c>
    </row>
    <row r="23">
      <c r="A23" s="18" t="n"/>
      <c r="B23" s="19" t="n"/>
      <c r="C23" s="18" t="n"/>
      <c r="D23" s="18" t="n"/>
      <c r="E23" s="32" t="n"/>
      <c r="F23" s="32" t="n"/>
      <c r="G23" s="32" t="n"/>
      <c r="H23" s="18" t="n"/>
      <c r="I23" s="32" t="n"/>
      <c r="J23" s="19" t="n"/>
      <c r="K23" s="18" t="n"/>
      <c r="L23" s="19" t="n"/>
      <c r="M23" s="15">
        <f>IF($A23="","",IF(AND($H23&lt;&gt;"Pending",$G23&lt;&gt;"",$G23&gt;=Assumptions!$B$4,$G23&lt;=Assumptions!$B$5),"Included",""))</f>
        <v/>
      </c>
      <c r="N23" s="15">
        <f>IF($A23="","",IF($H23="Renewed","Retained",IF($H23="Transferred","Retained",IF($H23="Non-Renewed","Not Retained",IF($H23="Pending","Pending","")))))</f>
        <v/>
      </c>
      <c r="O23" s="21">
        <f>IF($A23="","",IF(COUNTIF($A$5:$A$104,$A23)&gt;1,"Check duplicate tenancy ID",IF(OR($B23="",$C23="",$D23="",$E23="",$F23="",$H23=""),"Check missing required input",IF($F23&lt;$E23,"Check lease dates",IF(AND($G23&lt;&gt;"",$I23&lt;&gt;"",$I23&lt;$G23),"Check effective date",IF(AND($H23&lt;&gt;"Pending",OR($G23="",$I23="")),"Check decision or effective date",IF(AND($H23="Pending",OR($G23&lt;&gt;"",$I23&lt;&gt;"")),"Check pending dates",IF(AND($H23="Transferred",OR($J23="",$K23="")),"Check transfer destination",IF(AND($H23&lt;&gt;"Transferred",OR($J23&lt;&gt;"",$K23&lt;&gt;"")),"Check transfer fields",IF(AND($H23="Pending",$F23&gt;=Assumptions!$B$6,$F23&lt;=Assumptions!$B$6+Assumptions!$B$7),"Review upcoming lease end","OK"))))))))))</f>
        <v/>
      </c>
    </row>
    <row r="24">
      <c r="A24" s="18" t="n"/>
      <c r="B24" s="19" t="n"/>
      <c r="C24" s="18" t="n"/>
      <c r="D24" s="18" t="n"/>
      <c r="E24" s="32" t="n"/>
      <c r="F24" s="32" t="n"/>
      <c r="G24" s="32" t="n"/>
      <c r="H24" s="18" t="n"/>
      <c r="I24" s="32" t="n"/>
      <c r="J24" s="19" t="n"/>
      <c r="K24" s="18" t="n"/>
      <c r="L24" s="19" t="n"/>
      <c r="M24" s="12">
        <f>IF($A24="","",IF(AND($H24&lt;&gt;"Pending",$G24&lt;&gt;"",$G24&gt;=Assumptions!$B$4,$G24&lt;=Assumptions!$B$5),"Included",""))</f>
        <v/>
      </c>
      <c r="N24" s="12">
        <f>IF($A24="","",IF($H24="Renewed","Retained",IF($H24="Transferred","Retained",IF($H24="Non-Renewed","Not Retained",IF($H24="Pending","Pending","")))))</f>
        <v/>
      </c>
      <c r="O24" s="22">
        <f>IF($A24="","",IF(COUNTIF($A$5:$A$104,$A24)&gt;1,"Check duplicate tenancy ID",IF(OR($B24="",$C24="",$D24="",$E24="",$F24="",$H24=""),"Check missing required input",IF($F24&lt;$E24,"Check lease dates",IF(AND($G24&lt;&gt;"",$I24&lt;&gt;"",$I24&lt;$G24),"Check effective date",IF(AND($H24&lt;&gt;"Pending",OR($G24="",$I24="")),"Check decision or effective date",IF(AND($H24="Pending",OR($G24&lt;&gt;"",$I24&lt;&gt;"")),"Check pending dates",IF(AND($H24="Transferred",OR($J24="",$K24="")),"Check transfer destination",IF(AND($H24&lt;&gt;"Transferred",OR($J24&lt;&gt;"",$K24&lt;&gt;"")),"Check transfer fields",IF(AND($H24="Pending",$F24&gt;=Assumptions!$B$6,$F24&lt;=Assumptions!$B$6+Assumptions!$B$7),"Review upcoming lease end","OK"))))))))))</f>
        <v/>
      </c>
    </row>
    <row r="25">
      <c r="A25" s="18" t="n"/>
      <c r="B25" s="19" t="n"/>
      <c r="C25" s="18" t="n"/>
      <c r="D25" s="18" t="n"/>
      <c r="E25" s="32" t="n"/>
      <c r="F25" s="32" t="n"/>
      <c r="G25" s="32" t="n"/>
      <c r="H25" s="18" t="n"/>
      <c r="I25" s="32" t="n"/>
      <c r="J25" s="19" t="n"/>
      <c r="K25" s="18" t="n"/>
      <c r="L25" s="19" t="n"/>
      <c r="M25" s="15">
        <f>IF($A25="","",IF(AND($H25&lt;&gt;"Pending",$G25&lt;&gt;"",$G25&gt;=Assumptions!$B$4,$G25&lt;=Assumptions!$B$5),"Included",""))</f>
        <v/>
      </c>
      <c r="N25" s="15">
        <f>IF($A25="","",IF($H25="Renewed","Retained",IF($H25="Transferred","Retained",IF($H25="Non-Renewed","Not Retained",IF($H25="Pending","Pending","")))))</f>
        <v/>
      </c>
      <c r="O25" s="21">
        <f>IF($A25="","",IF(COUNTIF($A$5:$A$104,$A25)&gt;1,"Check duplicate tenancy ID",IF(OR($B25="",$C25="",$D25="",$E25="",$F25="",$H25=""),"Check missing required input",IF($F25&lt;$E25,"Check lease dates",IF(AND($G25&lt;&gt;"",$I25&lt;&gt;"",$I25&lt;$G25),"Check effective date",IF(AND($H25&lt;&gt;"Pending",OR($G25="",$I25="")),"Check decision or effective date",IF(AND($H25="Pending",OR($G25&lt;&gt;"",$I25&lt;&gt;"")),"Check pending dates",IF(AND($H25="Transferred",OR($J25="",$K25="")),"Check transfer destination",IF(AND($H25&lt;&gt;"Transferred",OR($J25&lt;&gt;"",$K25&lt;&gt;"")),"Check transfer fields",IF(AND($H25="Pending",$F25&gt;=Assumptions!$B$6,$F25&lt;=Assumptions!$B$6+Assumptions!$B$7),"Review upcoming lease end","OK"))))))))))</f>
        <v/>
      </c>
    </row>
    <row r="26">
      <c r="A26" s="18" t="n"/>
      <c r="B26" s="19" t="n"/>
      <c r="C26" s="18" t="n"/>
      <c r="D26" s="18" t="n"/>
      <c r="E26" s="32" t="n"/>
      <c r="F26" s="32" t="n"/>
      <c r="G26" s="32" t="n"/>
      <c r="H26" s="18" t="n"/>
      <c r="I26" s="32" t="n"/>
      <c r="J26" s="19" t="n"/>
      <c r="K26" s="18" t="n"/>
      <c r="L26" s="19" t="n"/>
      <c r="M26" s="12">
        <f>IF($A26="","",IF(AND($H26&lt;&gt;"Pending",$G26&lt;&gt;"",$G26&gt;=Assumptions!$B$4,$G26&lt;=Assumptions!$B$5),"Included",""))</f>
        <v/>
      </c>
      <c r="N26" s="12">
        <f>IF($A26="","",IF($H26="Renewed","Retained",IF($H26="Transferred","Retained",IF($H26="Non-Renewed","Not Retained",IF($H26="Pending","Pending","")))))</f>
        <v/>
      </c>
      <c r="O26" s="22">
        <f>IF($A26="","",IF(COUNTIF($A$5:$A$104,$A26)&gt;1,"Check duplicate tenancy ID",IF(OR($B26="",$C26="",$D26="",$E26="",$F26="",$H26=""),"Check missing required input",IF($F26&lt;$E26,"Check lease dates",IF(AND($G26&lt;&gt;"",$I26&lt;&gt;"",$I26&lt;$G26),"Check effective date",IF(AND($H26&lt;&gt;"Pending",OR($G26="",$I26="")),"Check decision or effective date",IF(AND($H26="Pending",OR($G26&lt;&gt;"",$I26&lt;&gt;"")),"Check pending dates",IF(AND($H26="Transferred",OR($J26="",$K26="")),"Check transfer destination",IF(AND($H26&lt;&gt;"Transferred",OR($J26&lt;&gt;"",$K26&lt;&gt;"")),"Check transfer fields",IF(AND($H26="Pending",$F26&gt;=Assumptions!$B$6,$F26&lt;=Assumptions!$B$6+Assumptions!$B$7),"Review upcoming lease end","OK"))))))))))</f>
        <v/>
      </c>
    </row>
    <row r="27">
      <c r="A27" s="18" t="n"/>
      <c r="B27" s="19" t="n"/>
      <c r="C27" s="18" t="n"/>
      <c r="D27" s="18" t="n"/>
      <c r="E27" s="32" t="n"/>
      <c r="F27" s="32" t="n"/>
      <c r="G27" s="32" t="n"/>
      <c r="H27" s="18" t="n"/>
      <c r="I27" s="32" t="n"/>
      <c r="J27" s="19" t="n"/>
      <c r="K27" s="18" t="n"/>
      <c r="L27" s="19" t="n"/>
      <c r="M27" s="15">
        <f>IF($A27="","",IF(AND($H27&lt;&gt;"Pending",$G27&lt;&gt;"",$G27&gt;=Assumptions!$B$4,$G27&lt;=Assumptions!$B$5),"Included",""))</f>
        <v/>
      </c>
      <c r="N27" s="15">
        <f>IF($A27="","",IF($H27="Renewed","Retained",IF($H27="Transferred","Retained",IF($H27="Non-Renewed","Not Retained",IF($H27="Pending","Pending","")))))</f>
        <v/>
      </c>
      <c r="O27" s="21">
        <f>IF($A27="","",IF(COUNTIF($A$5:$A$104,$A27)&gt;1,"Check duplicate tenancy ID",IF(OR($B27="",$C27="",$D27="",$E27="",$F27="",$H27=""),"Check missing required input",IF($F27&lt;$E27,"Check lease dates",IF(AND($G27&lt;&gt;"",$I27&lt;&gt;"",$I27&lt;$G27),"Check effective date",IF(AND($H27&lt;&gt;"Pending",OR($G27="",$I27="")),"Check decision or effective date",IF(AND($H27="Pending",OR($G27&lt;&gt;"",$I27&lt;&gt;"")),"Check pending dates",IF(AND($H27="Transferred",OR($J27="",$K27="")),"Check transfer destination",IF(AND($H27&lt;&gt;"Transferred",OR($J27&lt;&gt;"",$K27&lt;&gt;"")),"Check transfer fields",IF(AND($H27="Pending",$F27&gt;=Assumptions!$B$6,$F27&lt;=Assumptions!$B$6+Assumptions!$B$7),"Review upcoming lease end","OK"))))))))))</f>
        <v/>
      </c>
    </row>
    <row r="28">
      <c r="A28" s="18" t="n"/>
      <c r="B28" s="19" t="n"/>
      <c r="C28" s="18" t="n"/>
      <c r="D28" s="18" t="n"/>
      <c r="E28" s="32" t="n"/>
      <c r="F28" s="32" t="n"/>
      <c r="G28" s="32" t="n"/>
      <c r="H28" s="18" t="n"/>
      <c r="I28" s="32" t="n"/>
      <c r="J28" s="19" t="n"/>
      <c r="K28" s="18" t="n"/>
      <c r="L28" s="19" t="n"/>
      <c r="M28" s="12">
        <f>IF($A28="","",IF(AND($H28&lt;&gt;"Pending",$G28&lt;&gt;"",$G28&gt;=Assumptions!$B$4,$G28&lt;=Assumptions!$B$5),"Included",""))</f>
        <v/>
      </c>
      <c r="N28" s="12">
        <f>IF($A28="","",IF($H28="Renewed","Retained",IF($H28="Transferred","Retained",IF($H28="Non-Renewed","Not Retained",IF($H28="Pending","Pending","")))))</f>
        <v/>
      </c>
      <c r="O28" s="22">
        <f>IF($A28="","",IF(COUNTIF($A$5:$A$104,$A28)&gt;1,"Check duplicate tenancy ID",IF(OR($B28="",$C28="",$D28="",$E28="",$F28="",$H28=""),"Check missing required input",IF($F28&lt;$E28,"Check lease dates",IF(AND($G28&lt;&gt;"",$I28&lt;&gt;"",$I28&lt;$G28),"Check effective date",IF(AND($H28&lt;&gt;"Pending",OR($G28="",$I28="")),"Check decision or effective date",IF(AND($H28="Pending",OR($G28&lt;&gt;"",$I28&lt;&gt;"")),"Check pending dates",IF(AND($H28="Transferred",OR($J28="",$K28="")),"Check transfer destination",IF(AND($H28&lt;&gt;"Transferred",OR($J28&lt;&gt;"",$K28&lt;&gt;"")),"Check transfer fields",IF(AND($H28="Pending",$F28&gt;=Assumptions!$B$6,$F28&lt;=Assumptions!$B$6+Assumptions!$B$7),"Review upcoming lease end","OK"))))))))))</f>
        <v/>
      </c>
    </row>
    <row r="29">
      <c r="A29" s="18" t="n"/>
      <c r="B29" s="19" t="n"/>
      <c r="C29" s="18" t="n"/>
      <c r="D29" s="18" t="n"/>
      <c r="E29" s="32" t="n"/>
      <c r="F29" s="32" t="n"/>
      <c r="G29" s="32" t="n"/>
      <c r="H29" s="18" t="n"/>
      <c r="I29" s="32" t="n"/>
      <c r="J29" s="19" t="n"/>
      <c r="K29" s="18" t="n"/>
      <c r="L29" s="19" t="n"/>
      <c r="M29" s="15">
        <f>IF($A29="","",IF(AND($H29&lt;&gt;"Pending",$G29&lt;&gt;"",$G29&gt;=Assumptions!$B$4,$G29&lt;=Assumptions!$B$5),"Included",""))</f>
        <v/>
      </c>
      <c r="N29" s="15">
        <f>IF($A29="","",IF($H29="Renewed","Retained",IF($H29="Transferred","Retained",IF($H29="Non-Renewed","Not Retained",IF($H29="Pending","Pending","")))))</f>
        <v/>
      </c>
      <c r="O29" s="21">
        <f>IF($A29="","",IF(COUNTIF($A$5:$A$104,$A29)&gt;1,"Check duplicate tenancy ID",IF(OR($B29="",$C29="",$D29="",$E29="",$F29="",$H29=""),"Check missing required input",IF($F29&lt;$E29,"Check lease dates",IF(AND($G29&lt;&gt;"",$I29&lt;&gt;"",$I29&lt;$G29),"Check effective date",IF(AND($H29&lt;&gt;"Pending",OR($G29="",$I29="")),"Check decision or effective date",IF(AND($H29="Pending",OR($G29&lt;&gt;"",$I29&lt;&gt;"")),"Check pending dates",IF(AND($H29="Transferred",OR($J29="",$K29="")),"Check transfer destination",IF(AND($H29&lt;&gt;"Transferred",OR($J29&lt;&gt;"",$K29&lt;&gt;"")),"Check transfer fields",IF(AND($H29="Pending",$F29&gt;=Assumptions!$B$6,$F29&lt;=Assumptions!$B$6+Assumptions!$B$7),"Review upcoming lease end","OK"))))))))))</f>
        <v/>
      </c>
    </row>
    <row r="30">
      <c r="A30" s="18" t="n"/>
      <c r="B30" s="19" t="n"/>
      <c r="C30" s="18" t="n"/>
      <c r="D30" s="18" t="n"/>
      <c r="E30" s="32" t="n"/>
      <c r="F30" s="32" t="n"/>
      <c r="G30" s="32" t="n"/>
      <c r="H30" s="18" t="n"/>
      <c r="I30" s="32" t="n"/>
      <c r="J30" s="19" t="n"/>
      <c r="K30" s="18" t="n"/>
      <c r="L30" s="19" t="n"/>
      <c r="M30" s="12">
        <f>IF($A30="","",IF(AND($H30&lt;&gt;"Pending",$G30&lt;&gt;"",$G30&gt;=Assumptions!$B$4,$G30&lt;=Assumptions!$B$5),"Included",""))</f>
        <v/>
      </c>
      <c r="N30" s="12">
        <f>IF($A30="","",IF($H30="Renewed","Retained",IF($H30="Transferred","Retained",IF($H30="Non-Renewed","Not Retained",IF($H30="Pending","Pending","")))))</f>
        <v/>
      </c>
      <c r="O30" s="22">
        <f>IF($A30="","",IF(COUNTIF($A$5:$A$104,$A30)&gt;1,"Check duplicate tenancy ID",IF(OR($B30="",$C30="",$D30="",$E30="",$F30="",$H30=""),"Check missing required input",IF($F30&lt;$E30,"Check lease dates",IF(AND($G30&lt;&gt;"",$I30&lt;&gt;"",$I30&lt;$G30),"Check effective date",IF(AND($H30&lt;&gt;"Pending",OR($G30="",$I30="")),"Check decision or effective date",IF(AND($H30="Pending",OR($G30&lt;&gt;"",$I30&lt;&gt;"")),"Check pending dates",IF(AND($H30="Transferred",OR($J30="",$K30="")),"Check transfer destination",IF(AND($H30&lt;&gt;"Transferred",OR($J30&lt;&gt;"",$K30&lt;&gt;"")),"Check transfer fields",IF(AND($H30="Pending",$F30&gt;=Assumptions!$B$6,$F30&lt;=Assumptions!$B$6+Assumptions!$B$7),"Review upcoming lease end","OK"))))))))))</f>
        <v/>
      </c>
    </row>
    <row r="31">
      <c r="A31" s="18" t="n"/>
      <c r="B31" s="19" t="n"/>
      <c r="C31" s="18" t="n"/>
      <c r="D31" s="18" t="n"/>
      <c r="E31" s="32" t="n"/>
      <c r="F31" s="32" t="n"/>
      <c r="G31" s="32" t="n"/>
      <c r="H31" s="18" t="n"/>
      <c r="I31" s="32" t="n"/>
      <c r="J31" s="19" t="n"/>
      <c r="K31" s="18" t="n"/>
      <c r="L31" s="19" t="n"/>
      <c r="M31" s="15">
        <f>IF($A31="","",IF(AND($H31&lt;&gt;"Pending",$G31&lt;&gt;"",$G31&gt;=Assumptions!$B$4,$G31&lt;=Assumptions!$B$5),"Included",""))</f>
        <v/>
      </c>
      <c r="N31" s="15">
        <f>IF($A31="","",IF($H31="Renewed","Retained",IF($H31="Transferred","Retained",IF($H31="Non-Renewed","Not Retained",IF($H31="Pending","Pending","")))))</f>
        <v/>
      </c>
      <c r="O31" s="21">
        <f>IF($A31="","",IF(COUNTIF($A$5:$A$104,$A31)&gt;1,"Check duplicate tenancy ID",IF(OR($B31="",$C31="",$D31="",$E31="",$F31="",$H31=""),"Check missing required input",IF($F31&lt;$E31,"Check lease dates",IF(AND($G31&lt;&gt;"",$I31&lt;&gt;"",$I31&lt;$G31),"Check effective date",IF(AND($H31&lt;&gt;"Pending",OR($G31="",$I31="")),"Check decision or effective date",IF(AND($H31="Pending",OR($G31&lt;&gt;"",$I31&lt;&gt;"")),"Check pending dates",IF(AND($H31="Transferred",OR($J31="",$K31="")),"Check transfer destination",IF(AND($H31&lt;&gt;"Transferred",OR($J31&lt;&gt;"",$K31&lt;&gt;"")),"Check transfer fields",IF(AND($H31="Pending",$F31&gt;=Assumptions!$B$6,$F31&lt;=Assumptions!$B$6+Assumptions!$B$7),"Review upcoming lease end","OK"))))))))))</f>
        <v/>
      </c>
    </row>
    <row r="32">
      <c r="A32" s="18" t="n"/>
      <c r="B32" s="19" t="n"/>
      <c r="C32" s="18" t="n"/>
      <c r="D32" s="18" t="n"/>
      <c r="E32" s="32" t="n"/>
      <c r="F32" s="32" t="n"/>
      <c r="G32" s="32" t="n"/>
      <c r="H32" s="18" t="n"/>
      <c r="I32" s="32" t="n"/>
      <c r="J32" s="19" t="n"/>
      <c r="K32" s="18" t="n"/>
      <c r="L32" s="19" t="n"/>
      <c r="M32" s="12">
        <f>IF($A32="","",IF(AND($H32&lt;&gt;"Pending",$G32&lt;&gt;"",$G32&gt;=Assumptions!$B$4,$G32&lt;=Assumptions!$B$5),"Included",""))</f>
        <v/>
      </c>
      <c r="N32" s="12">
        <f>IF($A32="","",IF($H32="Renewed","Retained",IF($H32="Transferred","Retained",IF($H32="Non-Renewed","Not Retained",IF($H32="Pending","Pending","")))))</f>
        <v/>
      </c>
      <c r="O32" s="22">
        <f>IF($A32="","",IF(COUNTIF($A$5:$A$104,$A32)&gt;1,"Check duplicate tenancy ID",IF(OR($B32="",$C32="",$D32="",$E32="",$F32="",$H32=""),"Check missing required input",IF($F32&lt;$E32,"Check lease dates",IF(AND($G32&lt;&gt;"",$I32&lt;&gt;"",$I32&lt;$G32),"Check effective date",IF(AND($H32&lt;&gt;"Pending",OR($G32="",$I32="")),"Check decision or effective date",IF(AND($H32="Pending",OR($G32&lt;&gt;"",$I32&lt;&gt;"")),"Check pending dates",IF(AND($H32="Transferred",OR($J32="",$K32="")),"Check transfer destination",IF(AND($H32&lt;&gt;"Transferred",OR($J32&lt;&gt;"",$K32&lt;&gt;"")),"Check transfer fields",IF(AND($H32="Pending",$F32&gt;=Assumptions!$B$6,$F32&lt;=Assumptions!$B$6+Assumptions!$B$7),"Review upcoming lease end","OK"))))))))))</f>
        <v/>
      </c>
    </row>
    <row r="33">
      <c r="A33" s="18" t="n"/>
      <c r="B33" s="19" t="n"/>
      <c r="C33" s="18" t="n"/>
      <c r="D33" s="18" t="n"/>
      <c r="E33" s="32" t="n"/>
      <c r="F33" s="32" t="n"/>
      <c r="G33" s="32" t="n"/>
      <c r="H33" s="18" t="n"/>
      <c r="I33" s="32" t="n"/>
      <c r="J33" s="19" t="n"/>
      <c r="K33" s="18" t="n"/>
      <c r="L33" s="19" t="n"/>
      <c r="M33" s="15">
        <f>IF($A33="","",IF(AND($H33&lt;&gt;"Pending",$G33&lt;&gt;"",$G33&gt;=Assumptions!$B$4,$G33&lt;=Assumptions!$B$5),"Included",""))</f>
        <v/>
      </c>
      <c r="N33" s="15">
        <f>IF($A33="","",IF($H33="Renewed","Retained",IF($H33="Transferred","Retained",IF($H33="Non-Renewed","Not Retained",IF($H33="Pending","Pending","")))))</f>
        <v/>
      </c>
      <c r="O33" s="21">
        <f>IF($A33="","",IF(COUNTIF($A$5:$A$104,$A33)&gt;1,"Check duplicate tenancy ID",IF(OR($B33="",$C33="",$D33="",$E33="",$F33="",$H33=""),"Check missing required input",IF($F33&lt;$E33,"Check lease dates",IF(AND($G33&lt;&gt;"",$I33&lt;&gt;"",$I33&lt;$G33),"Check effective date",IF(AND($H33&lt;&gt;"Pending",OR($G33="",$I33="")),"Check decision or effective date",IF(AND($H33="Pending",OR($G33&lt;&gt;"",$I33&lt;&gt;"")),"Check pending dates",IF(AND($H33="Transferred",OR($J33="",$K33="")),"Check transfer destination",IF(AND($H33&lt;&gt;"Transferred",OR($J33&lt;&gt;"",$K33&lt;&gt;"")),"Check transfer fields",IF(AND($H33="Pending",$F33&gt;=Assumptions!$B$6,$F33&lt;=Assumptions!$B$6+Assumptions!$B$7),"Review upcoming lease end","OK"))))))))))</f>
        <v/>
      </c>
    </row>
    <row r="34">
      <c r="A34" s="18" t="n"/>
      <c r="B34" s="19" t="n"/>
      <c r="C34" s="18" t="n"/>
      <c r="D34" s="18" t="n"/>
      <c r="E34" s="32" t="n"/>
      <c r="F34" s="32" t="n"/>
      <c r="G34" s="32" t="n"/>
      <c r="H34" s="18" t="n"/>
      <c r="I34" s="32" t="n"/>
      <c r="J34" s="19" t="n"/>
      <c r="K34" s="18" t="n"/>
      <c r="L34" s="19" t="n"/>
      <c r="M34" s="12">
        <f>IF($A34="","",IF(AND($H34&lt;&gt;"Pending",$G34&lt;&gt;"",$G34&gt;=Assumptions!$B$4,$G34&lt;=Assumptions!$B$5),"Included",""))</f>
        <v/>
      </c>
      <c r="N34" s="12">
        <f>IF($A34="","",IF($H34="Renewed","Retained",IF($H34="Transferred","Retained",IF($H34="Non-Renewed","Not Retained",IF($H34="Pending","Pending","")))))</f>
        <v/>
      </c>
      <c r="O34" s="22">
        <f>IF($A34="","",IF(COUNTIF($A$5:$A$104,$A34)&gt;1,"Check duplicate tenancy ID",IF(OR($B34="",$C34="",$D34="",$E34="",$F34="",$H34=""),"Check missing required input",IF($F34&lt;$E34,"Check lease dates",IF(AND($G34&lt;&gt;"",$I34&lt;&gt;"",$I34&lt;$G34),"Check effective date",IF(AND($H34&lt;&gt;"Pending",OR($G34="",$I34="")),"Check decision or effective date",IF(AND($H34="Pending",OR($G34&lt;&gt;"",$I34&lt;&gt;"")),"Check pending dates",IF(AND($H34="Transferred",OR($J34="",$K34="")),"Check transfer destination",IF(AND($H34&lt;&gt;"Transferred",OR($J34&lt;&gt;"",$K34&lt;&gt;"")),"Check transfer fields",IF(AND($H34="Pending",$F34&gt;=Assumptions!$B$6,$F34&lt;=Assumptions!$B$6+Assumptions!$B$7),"Review upcoming lease end","OK"))))))))))</f>
        <v/>
      </c>
    </row>
    <row r="35">
      <c r="A35" s="18" t="n"/>
      <c r="B35" s="19" t="n"/>
      <c r="C35" s="18" t="n"/>
      <c r="D35" s="18" t="n"/>
      <c r="E35" s="32" t="n"/>
      <c r="F35" s="32" t="n"/>
      <c r="G35" s="32" t="n"/>
      <c r="H35" s="18" t="n"/>
      <c r="I35" s="32" t="n"/>
      <c r="J35" s="19" t="n"/>
      <c r="K35" s="18" t="n"/>
      <c r="L35" s="19" t="n"/>
      <c r="M35" s="15">
        <f>IF($A35="","",IF(AND($H35&lt;&gt;"Pending",$G35&lt;&gt;"",$G35&gt;=Assumptions!$B$4,$G35&lt;=Assumptions!$B$5),"Included",""))</f>
        <v/>
      </c>
      <c r="N35" s="15">
        <f>IF($A35="","",IF($H35="Renewed","Retained",IF($H35="Transferred","Retained",IF($H35="Non-Renewed","Not Retained",IF($H35="Pending","Pending","")))))</f>
        <v/>
      </c>
      <c r="O35" s="21">
        <f>IF($A35="","",IF(COUNTIF($A$5:$A$104,$A35)&gt;1,"Check duplicate tenancy ID",IF(OR($B35="",$C35="",$D35="",$E35="",$F35="",$H35=""),"Check missing required input",IF($F35&lt;$E35,"Check lease dates",IF(AND($G35&lt;&gt;"",$I35&lt;&gt;"",$I35&lt;$G35),"Check effective date",IF(AND($H35&lt;&gt;"Pending",OR($G35="",$I35="")),"Check decision or effective date",IF(AND($H35="Pending",OR($G35&lt;&gt;"",$I35&lt;&gt;"")),"Check pending dates",IF(AND($H35="Transferred",OR($J35="",$K35="")),"Check transfer destination",IF(AND($H35&lt;&gt;"Transferred",OR($J35&lt;&gt;"",$K35&lt;&gt;"")),"Check transfer fields",IF(AND($H35="Pending",$F35&gt;=Assumptions!$B$6,$F35&lt;=Assumptions!$B$6+Assumptions!$B$7),"Review upcoming lease end","OK"))))))))))</f>
        <v/>
      </c>
    </row>
    <row r="36">
      <c r="A36" s="18" t="n"/>
      <c r="B36" s="19" t="n"/>
      <c r="C36" s="18" t="n"/>
      <c r="D36" s="18" t="n"/>
      <c r="E36" s="32" t="n"/>
      <c r="F36" s="32" t="n"/>
      <c r="G36" s="32" t="n"/>
      <c r="H36" s="18" t="n"/>
      <c r="I36" s="32" t="n"/>
      <c r="J36" s="19" t="n"/>
      <c r="K36" s="18" t="n"/>
      <c r="L36" s="19" t="n"/>
      <c r="M36" s="12">
        <f>IF($A36="","",IF(AND($H36&lt;&gt;"Pending",$G36&lt;&gt;"",$G36&gt;=Assumptions!$B$4,$G36&lt;=Assumptions!$B$5),"Included",""))</f>
        <v/>
      </c>
      <c r="N36" s="12">
        <f>IF($A36="","",IF($H36="Renewed","Retained",IF($H36="Transferred","Retained",IF($H36="Non-Renewed","Not Retained",IF($H36="Pending","Pending","")))))</f>
        <v/>
      </c>
      <c r="O36" s="22">
        <f>IF($A36="","",IF(COUNTIF($A$5:$A$104,$A36)&gt;1,"Check duplicate tenancy ID",IF(OR($B36="",$C36="",$D36="",$E36="",$F36="",$H36=""),"Check missing required input",IF($F36&lt;$E36,"Check lease dates",IF(AND($G36&lt;&gt;"",$I36&lt;&gt;"",$I36&lt;$G36),"Check effective date",IF(AND($H36&lt;&gt;"Pending",OR($G36="",$I36="")),"Check decision or effective date",IF(AND($H36="Pending",OR($G36&lt;&gt;"",$I36&lt;&gt;"")),"Check pending dates",IF(AND($H36="Transferred",OR($J36="",$K36="")),"Check transfer destination",IF(AND($H36&lt;&gt;"Transferred",OR($J36&lt;&gt;"",$K36&lt;&gt;"")),"Check transfer fields",IF(AND($H36="Pending",$F36&gt;=Assumptions!$B$6,$F36&lt;=Assumptions!$B$6+Assumptions!$B$7),"Review upcoming lease end","OK"))))))))))</f>
        <v/>
      </c>
    </row>
    <row r="37">
      <c r="A37" s="18" t="n"/>
      <c r="B37" s="19" t="n"/>
      <c r="C37" s="18" t="n"/>
      <c r="D37" s="18" t="n"/>
      <c r="E37" s="32" t="n"/>
      <c r="F37" s="32" t="n"/>
      <c r="G37" s="32" t="n"/>
      <c r="H37" s="18" t="n"/>
      <c r="I37" s="32" t="n"/>
      <c r="J37" s="19" t="n"/>
      <c r="K37" s="18" t="n"/>
      <c r="L37" s="19" t="n"/>
      <c r="M37" s="15">
        <f>IF($A37="","",IF(AND($H37&lt;&gt;"Pending",$G37&lt;&gt;"",$G37&gt;=Assumptions!$B$4,$G37&lt;=Assumptions!$B$5),"Included",""))</f>
        <v/>
      </c>
      <c r="N37" s="15">
        <f>IF($A37="","",IF($H37="Renewed","Retained",IF($H37="Transferred","Retained",IF($H37="Non-Renewed","Not Retained",IF($H37="Pending","Pending","")))))</f>
        <v/>
      </c>
      <c r="O37" s="21">
        <f>IF($A37="","",IF(COUNTIF($A$5:$A$104,$A37)&gt;1,"Check duplicate tenancy ID",IF(OR($B37="",$C37="",$D37="",$E37="",$F37="",$H37=""),"Check missing required input",IF($F37&lt;$E37,"Check lease dates",IF(AND($G37&lt;&gt;"",$I37&lt;&gt;"",$I37&lt;$G37),"Check effective date",IF(AND($H37&lt;&gt;"Pending",OR($G37="",$I37="")),"Check decision or effective date",IF(AND($H37="Pending",OR($G37&lt;&gt;"",$I37&lt;&gt;"")),"Check pending dates",IF(AND($H37="Transferred",OR($J37="",$K37="")),"Check transfer destination",IF(AND($H37&lt;&gt;"Transferred",OR($J37&lt;&gt;"",$K37&lt;&gt;"")),"Check transfer fields",IF(AND($H37="Pending",$F37&gt;=Assumptions!$B$6,$F37&lt;=Assumptions!$B$6+Assumptions!$B$7),"Review upcoming lease end","OK"))))))))))</f>
        <v/>
      </c>
    </row>
    <row r="38">
      <c r="A38" s="18" t="n"/>
      <c r="B38" s="19" t="n"/>
      <c r="C38" s="18" t="n"/>
      <c r="D38" s="18" t="n"/>
      <c r="E38" s="32" t="n"/>
      <c r="F38" s="32" t="n"/>
      <c r="G38" s="32" t="n"/>
      <c r="H38" s="18" t="n"/>
      <c r="I38" s="32" t="n"/>
      <c r="J38" s="19" t="n"/>
      <c r="K38" s="18" t="n"/>
      <c r="L38" s="19" t="n"/>
      <c r="M38" s="12">
        <f>IF($A38="","",IF(AND($H38&lt;&gt;"Pending",$G38&lt;&gt;"",$G38&gt;=Assumptions!$B$4,$G38&lt;=Assumptions!$B$5),"Included",""))</f>
        <v/>
      </c>
      <c r="N38" s="12">
        <f>IF($A38="","",IF($H38="Renewed","Retained",IF($H38="Transferred","Retained",IF($H38="Non-Renewed","Not Retained",IF($H38="Pending","Pending","")))))</f>
        <v/>
      </c>
      <c r="O38" s="22">
        <f>IF($A38="","",IF(COUNTIF($A$5:$A$104,$A38)&gt;1,"Check duplicate tenancy ID",IF(OR($B38="",$C38="",$D38="",$E38="",$F38="",$H38=""),"Check missing required input",IF($F38&lt;$E38,"Check lease dates",IF(AND($G38&lt;&gt;"",$I38&lt;&gt;"",$I38&lt;$G38),"Check effective date",IF(AND($H38&lt;&gt;"Pending",OR($G38="",$I38="")),"Check decision or effective date",IF(AND($H38="Pending",OR($G38&lt;&gt;"",$I38&lt;&gt;"")),"Check pending dates",IF(AND($H38="Transferred",OR($J38="",$K38="")),"Check transfer destination",IF(AND($H38&lt;&gt;"Transferred",OR($J38&lt;&gt;"",$K38&lt;&gt;"")),"Check transfer fields",IF(AND($H38="Pending",$F38&gt;=Assumptions!$B$6,$F38&lt;=Assumptions!$B$6+Assumptions!$B$7),"Review upcoming lease end","OK"))))))))))</f>
        <v/>
      </c>
    </row>
    <row r="39">
      <c r="A39" s="18" t="n"/>
      <c r="B39" s="19" t="n"/>
      <c r="C39" s="18" t="n"/>
      <c r="D39" s="18" t="n"/>
      <c r="E39" s="32" t="n"/>
      <c r="F39" s="32" t="n"/>
      <c r="G39" s="32" t="n"/>
      <c r="H39" s="18" t="n"/>
      <c r="I39" s="32" t="n"/>
      <c r="J39" s="19" t="n"/>
      <c r="K39" s="18" t="n"/>
      <c r="L39" s="19" t="n"/>
      <c r="M39" s="15">
        <f>IF($A39="","",IF(AND($H39&lt;&gt;"Pending",$G39&lt;&gt;"",$G39&gt;=Assumptions!$B$4,$G39&lt;=Assumptions!$B$5),"Included",""))</f>
        <v/>
      </c>
      <c r="N39" s="15">
        <f>IF($A39="","",IF($H39="Renewed","Retained",IF($H39="Transferred","Retained",IF($H39="Non-Renewed","Not Retained",IF($H39="Pending","Pending","")))))</f>
        <v/>
      </c>
      <c r="O39" s="21">
        <f>IF($A39="","",IF(COUNTIF($A$5:$A$104,$A39)&gt;1,"Check duplicate tenancy ID",IF(OR($B39="",$C39="",$D39="",$E39="",$F39="",$H39=""),"Check missing required input",IF($F39&lt;$E39,"Check lease dates",IF(AND($G39&lt;&gt;"",$I39&lt;&gt;"",$I39&lt;$G39),"Check effective date",IF(AND($H39&lt;&gt;"Pending",OR($G39="",$I39="")),"Check decision or effective date",IF(AND($H39="Pending",OR($G39&lt;&gt;"",$I39&lt;&gt;"")),"Check pending dates",IF(AND($H39="Transferred",OR($J39="",$K39="")),"Check transfer destination",IF(AND($H39&lt;&gt;"Transferred",OR($J39&lt;&gt;"",$K39&lt;&gt;"")),"Check transfer fields",IF(AND($H39="Pending",$F39&gt;=Assumptions!$B$6,$F39&lt;=Assumptions!$B$6+Assumptions!$B$7),"Review upcoming lease end","OK"))))))))))</f>
        <v/>
      </c>
    </row>
    <row r="40">
      <c r="A40" s="18" t="n"/>
      <c r="B40" s="19" t="n"/>
      <c r="C40" s="18" t="n"/>
      <c r="D40" s="18" t="n"/>
      <c r="E40" s="32" t="n"/>
      <c r="F40" s="32" t="n"/>
      <c r="G40" s="32" t="n"/>
      <c r="H40" s="18" t="n"/>
      <c r="I40" s="32" t="n"/>
      <c r="J40" s="19" t="n"/>
      <c r="K40" s="18" t="n"/>
      <c r="L40" s="19" t="n"/>
      <c r="M40" s="12">
        <f>IF($A40="","",IF(AND($H40&lt;&gt;"Pending",$G40&lt;&gt;"",$G40&gt;=Assumptions!$B$4,$G40&lt;=Assumptions!$B$5),"Included",""))</f>
        <v/>
      </c>
      <c r="N40" s="12">
        <f>IF($A40="","",IF($H40="Renewed","Retained",IF($H40="Transferred","Retained",IF($H40="Non-Renewed","Not Retained",IF($H40="Pending","Pending","")))))</f>
        <v/>
      </c>
      <c r="O40" s="22">
        <f>IF($A40="","",IF(COUNTIF($A$5:$A$104,$A40)&gt;1,"Check duplicate tenancy ID",IF(OR($B40="",$C40="",$D40="",$E40="",$F40="",$H40=""),"Check missing required input",IF($F40&lt;$E40,"Check lease dates",IF(AND($G40&lt;&gt;"",$I40&lt;&gt;"",$I40&lt;$G40),"Check effective date",IF(AND($H40&lt;&gt;"Pending",OR($G40="",$I40="")),"Check decision or effective date",IF(AND($H40="Pending",OR($G40&lt;&gt;"",$I40&lt;&gt;"")),"Check pending dates",IF(AND($H40="Transferred",OR($J40="",$K40="")),"Check transfer destination",IF(AND($H40&lt;&gt;"Transferred",OR($J40&lt;&gt;"",$K40&lt;&gt;"")),"Check transfer fields",IF(AND($H40="Pending",$F40&gt;=Assumptions!$B$6,$F40&lt;=Assumptions!$B$6+Assumptions!$B$7),"Review upcoming lease end","OK"))))))))))</f>
        <v/>
      </c>
    </row>
    <row r="41">
      <c r="A41" s="18" t="n"/>
      <c r="B41" s="19" t="n"/>
      <c r="C41" s="18" t="n"/>
      <c r="D41" s="18" t="n"/>
      <c r="E41" s="32" t="n"/>
      <c r="F41" s="32" t="n"/>
      <c r="G41" s="32" t="n"/>
      <c r="H41" s="18" t="n"/>
      <c r="I41" s="32" t="n"/>
      <c r="J41" s="19" t="n"/>
      <c r="K41" s="18" t="n"/>
      <c r="L41" s="19" t="n"/>
      <c r="M41" s="15">
        <f>IF($A41="","",IF(AND($H41&lt;&gt;"Pending",$G41&lt;&gt;"",$G41&gt;=Assumptions!$B$4,$G41&lt;=Assumptions!$B$5),"Included",""))</f>
        <v/>
      </c>
      <c r="N41" s="15">
        <f>IF($A41="","",IF($H41="Renewed","Retained",IF($H41="Transferred","Retained",IF($H41="Non-Renewed","Not Retained",IF($H41="Pending","Pending","")))))</f>
        <v/>
      </c>
      <c r="O41" s="21">
        <f>IF($A41="","",IF(COUNTIF($A$5:$A$104,$A41)&gt;1,"Check duplicate tenancy ID",IF(OR($B41="",$C41="",$D41="",$E41="",$F41="",$H41=""),"Check missing required input",IF($F41&lt;$E41,"Check lease dates",IF(AND($G41&lt;&gt;"",$I41&lt;&gt;"",$I41&lt;$G41),"Check effective date",IF(AND($H41&lt;&gt;"Pending",OR($G41="",$I41="")),"Check decision or effective date",IF(AND($H41="Pending",OR($G41&lt;&gt;"",$I41&lt;&gt;"")),"Check pending dates",IF(AND($H41="Transferred",OR($J41="",$K41="")),"Check transfer destination",IF(AND($H41&lt;&gt;"Transferred",OR($J41&lt;&gt;"",$K41&lt;&gt;"")),"Check transfer fields",IF(AND($H41="Pending",$F41&gt;=Assumptions!$B$6,$F41&lt;=Assumptions!$B$6+Assumptions!$B$7),"Review upcoming lease end","OK"))))))))))</f>
        <v/>
      </c>
    </row>
    <row r="42">
      <c r="A42" s="18" t="n"/>
      <c r="B42" s="19" t="n"/>
      <c r="C42" s="18" t="n"/>
      <c r="D42" s="18" t="n"/>
      <c r="E42" s="32" t="n"/>
      <c r="F42" s="32" t="n"/>
      <c r="G42" s="32" t="n"/>
      <c r="H42" s="18" t="n"/>
      <c r="I42" s="32" t="n"/>
      <c r="J42" s="19" t="n"/>
      <c r="K42" s="18" t="n"/>
      <c r="L42" s="19" t="n"/>
      <c r="M42" s="12">
        <f>IF($A42="","",IF(AND($H42&lt;&gt;"Pending",$G42&lt;&gt;"",$G42&gt;=Assumptions!$B$4,$G42&lt;=Assumptions!$B$5),"Included",""))</f>
        <v/>
      </c>
      <c r="N42" s="12">
        <f>IF($A42="","",IF($H42="Renewed","Retained",IF($H42="Transferred","Retained",IF($H42="Non-Renewed","Not Retained",IF($H42="Pending","Pending","")))))</f>
        <v/>
      </c>
      <c r="O42" s="22">
        <f>IF($A42="","",IF(COUNTIF($A$5:$A$104,$A42)&gt;1,"Check duplicate tenancy ID",IF(OR($B42="",$C42="",$D42="",$E42="",$F42="",$H42=""),"Check missing required input",IF($F42&lt;$E42,"Check lease dates",IF(AND($G42&lt;&gt;"",$I42&lt;&gt;"",$I42&lt;$G42),"Check effective date",IF(AND($H42&lt;&gt;"Pending",OR($G42="",$I42="")),"Check decision or effective date",IF(AND($H42="Pending",OR($G42&lt;&gt;"",$I42&lt;&gt;"")),"Check pending dates",IF(AND($H42="Transferred",OR($J42="",$K42="")),"Check transfer destination",IF(AND($H42&lt;&gt;"Transferred",OR($J42&lt;&gt;"",$K42&lt;&gt;"")),"Check transfer fields",IF(AND($H42="Pending",$F42&gt;=Assumptions!$B$6,$F42&lt;=Assumptions!$B$6+Assumptions!$B$7),"Review upcoming lease end","OK"))))))))))</f>
        <v/>
      </c>
    </row>
    <row r="43">
      <c r="A43" s="18" t="n"/>
      <c r="B43" s="19" t="n"/>
      <c r="C43" s="18" t="n"/>
      <c r="D43" s="18" t="n"/>
      <c r="E43" s="32" t="n"/>
      <c r="F43" s="32" t="n"/>
      <c r="G43" s="32" t="n"/>
      <c r="H43" s="18" t="n"/>
      <c r="I43" s="32" t="n"/>
      <c r="J43" s="19" t="n"/>
      <c r="K43" s="18" t="n"/>
      <c r="L43" s="19" t="n"/>
      <c r="M43" s="15">
        <f>IF($A43="","",IF(AND($H43&lt;&gt;"Pending",$G43&lt;&gt;"",$G43&gt;=Assumptions!$B$4,$G43&lt;=Assumptions!$B$5),"Included",""))</f>
        <v/>
      </c>
      <c r="N43" s="15">
        <f>IF($A43="","",IF($H43="Renewed","Retained",IF($H43="Transferred","Retained",IF($H43="Non-Renewed","Not Retained",IF($H43="Pending","Pending","")))))</f>
        <v/>
      </c>
      <c r="O43" s="21">
        <f>IF($A43="","",IF(COUNTIF($A$5:$A$104,$A43)&gt;1,"Check duplicate tenancy ID",IF(OR($B43="",$C43="",$D43="",$E43="",$F43="",$H43=""),"Check missing required input",IF($F43&lt;$E43,"Check lease dates",IF(AND($G43&lt;&gt;"",$I43&lt;&gt;"",$I43&lt;$G43),"Check effective date",IF(AND($H43&lt;&gt;"Pending",OR($G43="",$I43="")),"Check decision or effective date",IF(AND($H43="Pending",OR($G43&lt;&gt;"",$I43&lt;&gt;"")),"Check pending dates",IF(AND($H43="Transferred",OR($J43="",$K43="")),"Check transfer destination",IF(AND($H43&lt;&gt;"Transferred",OR($J43&lt;&gt;"",$K43&lt;&gt;"")),"Check transfer fields",IF(AND($H43="Pending",$F43&gt;=Assumptions!$B$6,$F43&lt;=Assumptions!$B$6+Assumptions!$B$7),"Review upcoming lease end","OK"))))))))))</f>
        <v/>
      </c>
    </row>
    <row r="44">
      <c r="A44" s="18" t="n"/>
      <c r="B44" s="19" t="n"/>
      <c r="C44" s="18" t="n"/>
      <c r="D44" s="18" t="n"/>
      <c r="E44" s="32" t="n"/>
      <c r="F44" s="32" t="n"/>
      <c r="G44" s="32" t="n"/>
      <c r="H44" s="18" t="n"/>
      <c r="I44" s="32" t="n"/>
      <c r="J44" s="19" t="n"/>
      <c r="K44" s="18" t="n"/>
      <c r="L44" s="19" t="n"/>
      <c r="M44" s="12">
        <f>IF($A44="","",IF(AND($H44&lt;&gt;"Pending",$G44&lt;&gt;"",$G44&gt;=Assumptions!$B$4,$G44&lt;=Assumptions!$B$5),"Included",""))</f>
        <v/>
      </c>
      <c r="N44" s="12">
        <f>IF($A44="","",IF($H44="Renewed","Retained",IF($H44="Transferred","Retained",IF($H44="Non-Renewed","Not Retained",IF($H44="Pending","Pending","")))))</f>
        <v/>
      </c>
      <c r="O44" s="22">
        <f>IF($A44="","",IF(COUNTIF($A$5:$A$104,$A44)&gt;1,"Check duplicate tenancy ID",IF(OR($B44="",$C44="",$D44="",$E44="",$F44="",$H44=""),"Check missing required input",IF($F44&lt;$E44,"Check lease dates",IF(AND($G44&lt;&gt;"",$I44&lt;&gt;"",$I44&lt;$G44),"Check effective date",IF(AND($H44&lt;&gt;"Pending",OR($G44="",$I44="")),"Check decision or effective date",IF(AND($H44="Pending",OR($G44&lt;&gt;"",$I44&lt;&gt;"")),"Check pending dates",IF(AND($H44="Transferred",OR($J44="",$K44="")),"Check transfer destination",IF(AND($H44&lt;&gt;"Transferred",OR($J44&lt;&gt;"",$K44&lt;&gt;"")),"Check transfer fields",IF(AND($H44="Pending",$F44&gt;=Assumptions!$B$6,$F44&lt;=Assumptions!$B$6+Assumptions!$B$7),"Review upcoming lease end","OK"))))))))))</f>
        <v/>
      </c>
    </row>
    <row r="45">
      <c r="A45" s="18" t="n"/>
      <c r="B45" s="19" t="n"/>
      <c r="C45" s="18" t="n"/>
      <c r="D45" s="18" t="n"/>
      <c r="E45" s="32" t="n"/>
      <c r="F45" s="32" t="n"/>
      <c r="G45" s="32" t="n"/>
      <c r="H45" s="18" t="n"/>
      <c r="I45" s="32" t="n"/>
      <c r="J45" s="19" t="n"/>
      <c r="K45" s="18" t="n"/>
      <c r="L45" s="19" t="n"/>
      <c r="M45" s="15">
        <f>IF($A45="","",IF(AND($H45&lt;&gt;"Pending",$G45&lt;&gt;"",$G45&gt;=Assumptions!$B$4,$G45&lt;=Assumptions!$B$5),"Included",""))</f>
        <v/>
      </c>
      <c r="N45" s="15">
        <f>IF($A45="","",IF($H45="Renewed","Retained",IF($H45="Transferred","Retained",IF($H45="Non-Renewed","Not Retained",IF($H45="Pending","Pending","")))))</f>
        <v/>
      </c>
      <c r="O45" s="21">
        <f>IF($A45="","",IF(COUNTIF($A$5:$A$104,$A45)&gt;1,"Check duplicate tenancy ID",IF(OR($B45="",$C45="",$D45="",$E45="",$F45="",$H45=""),"Check missing required input",IF($F45&lt;$E45,"Check lease dates",IF(AND($G45&lt;&gt;"",$I45&lt;&gt;"",$I45&lt;$G45),"Check effective date",IF(AND($H45&lt;&gt;"Pending",OR($G45="",$I45="")),"Check decision or effective date",IF(AND($H45="Pending",OR($G45&lt;&gt;"",$I45&lt;&gt;"")),"Check pending dates",IF(AND($H45="Transferred",OR($J45="",$K45="")),"Check transfer destination",IF(AND($H45&lt;&gt;"Transferred",OR($J45&lt;&gt;"",$K45&lt;&gt;"")),"Check transfer fields",IF(AND($H45="Pending",$F45&gt;=Assumptions!$B$6,$F45&lt;=Assumptions!$B$6+Assumptions!$B$7),"Review upcoming lease end","OK"))))))))))</f>
        <v/>
      </c>
    </row>
    <row r="46">
      <c r="A46" s="18" t="n"/>
      <c r="B46" s="19" t="n"/>
      <c r="C46" s="18" t="n"/>
      <c r="D46" s="18" t="n"/>
      <c r="E46" s="32" t="n"/>
      <c r="F46" s="32" t="n"/>
      <c r="G46" s="32" t="n"/>
      <c r="H46" s="18" t="n"/>
      <c r="I46" s="32" t="n"/>
      <c r="J46" s="19" t="n"/>
      <c r="K46" s="18" t="n"/>
      <c r="L46" s="19" t="n"/>
      <c r="M46" s="12">
        <f>IF($A46="","",IF(AND($H46&lt;&gt;"Pending",$G46&lt;&gt;"",$G46&gt;=Assumptions!$B$4,$G46&lt;=Assumptions!$B$5),"Included",""))</f>
        <v/>
      </c>
      <c r="N46" s="12">
        <f>IF($A46="","",IF($H46="Renewed","Retained",IF($H46="Transferred","Retained",IF($H46="Non-Renewed","Not Retained",IF($H46="Pending","Pending","")))))</f>
        <v/>
      </c>
      <c r="O46" s="22">
        <f>IF($A46="","",IF(COUNTIF($A$5:$A$104,$A46)&gt;1,"Check duplicate tenancy ID",IF(OR($B46="",$C46="",$D46="",$E46="",$F46="",$H46=""),"Check missing required input",IF($F46&lt;$E46,"Check lease dates",IF(AND($G46&lt;&gt;"",$I46&lt;&gt;"",$I46&lt;$G46),"Check effective date",IF(AND($H46&lt;&gt;"Pending",OR($G46="",$I46="")),"Check decision or effective date",IF(AND($H46="Pending",OR($G46&lt;&gt;"",$I46&lt;&gt;"")),"Check pending dates",IF(AND($H46="Transferred",OR($J46="",$K46="")),"Check transfer destination",IF(AND($H46&lt;&gt;"Transferred",OR($J46&lt;&gt;"",$K46&lt;&gt;"")),"Check transfer fields",IF(AND($H46="Pending",$F46&gt;=Assumptions!$B$6,$F46&lt;=Assumptions!$B$6+Assumptions!$B$7),"Review upcoming lease end","OK"))))))))))</f>
        <v/>
      </c>
    </row>
    <row r="47">
      <c r="A47" s="18" t="n"/>
      <c r="B47" s="19" t="n"/>
      <c r="C47" s="18" t="n"/>
      <c r="D47" s="18" t="n"/>
      <c r="E47" s="32" t="n"/>
      <c r="F47" s="32" t="n"/>
      <c r="G47" s="32" t="n"/>
      <c r="H47" s="18" t="n"/>
      <c r="I47" s="32" t="n"/>
      <c r="J47" s="19" t="n"/>
      <c r="K47" s="18" t="n"/>
      <c r="L47" s="19" t="n"/>
      <c r="M47" s="15">
        <f>IF($A47="","",IF(AND($H47&lt;&gt;"Pending",$G47&lt;&gt;"",$G47&gt;=Assumptions!$B$4,$G47&lt;=Assumptions!$B$5),"Included",""))</f>
        <v/>
      </c>
      <c r="N47" s="15">
        <f>IF($A47="","",IF($H47="Renewed","Retained",IF($H47="Transferred","Retained",IF($H47="Non-Renewed","Not Retained",IF($H47="Pending","Pending","")))))</f>
        <v/>
      </c>
      <c r="O47" s="21">
        <f>IF($A47="","",IF(COUNTIF($A$5:$A$104,$A47)&gt;1,"Check duplicate tenancy ID",IF(OR($B47="",$C47="",$D47="",$E47="",$F47="",$H47=""),"Check missing required input",IF($F47&lt;$E47,"Check lease dates",IF(AND($G47&lt;&gt;"",$I47&lt;&gt;"",$I47&lt;$G47),"Check effective date",IF(AND($H47&lt;&gt;"Pending",OR($G47="",$I47="")),"Check decision or effective date",IF(AND($H47="Pending",OR($G47&lt;&gt;"",$I47&lt;&gt;"")),"Check pending dates",IF(AND($H47="Transferred",OR($J47="",$K47="")),"Check transfer destination",IF(AND($H47&lt;&gt;"Transferred",OR($J47&lt;&gt;"",$K47&lt;&gt;"")),"Check transfer fields",IF(AND($H47="Pending",$F47&gt;=Assumptions!$B$6,$F47&lt;=Assumptions!$B$6+Assumptions!$B$7),"Review upcoming lease end","OK"))))))))))</f>
        <v/>
      </c>
    </row>
    <row r="48">
      <c r="A48" s="18" t="n"/>
      <c r="B48" s="19" t="n"/>
      <c r="C48" s="18" t="n"/>
      <c r="D48" s="18" t="n"/>
      <c r="E48" s="32" t="n"/>
      <c r="F48" s="32" t="n"/>
      <c r="G48" s="32" t="n"/>
      <c r="H48" s="18" t="n"/>
      <c r="I48" s="32" t="n"/>
      <c r="J48" s="19" t="n"/>
      <c r="K48" s="18" t="n"/>
      <c r="L48" s="19" t="n"/>
      <c r="M48" s="12">
        <f>IF($A48="","",IF(AND($H48&lt;&gt;"Pending",$G48&lt;&gt;"",$G48&gt;=Assumptions!$B$4,$G48&lt;=Assumptions!$B$5),"Included",""))</f>
        <v/>
      </c>
      <c r="N48" s="12">
        <f>IF($A48="","",IF($H48="Renewed","Retained",IF($H48="Transferred","Retained",IF($H48="Non-Renewed","Not Retained",IF($H48="Pending","Pending","")))))</f>
        <v/>
      </c>
      <c r="O48" s="22">
        <f>IF($A48="","",IF(COUNTIF($A$5:$A$104,$A48)&gt;1,"Check duplicate tenancy ID",IF(OR($B48="",$C48="",$D48="",$E48="",$F48="",$H48=""),"Check missing required input",IF($F48&lt;$E48,"Check lease dates",IF(AND($G48&lt;&gt;"",$I48&lt;&gt;"",$I48&lt;$G48),"Check effective date",IF(AND($H48&lt;&gt;"Pending",OR($G48="",$I48="")),"Check decision or effective date",IF(AND($H48="Pending",OR($G48&lt;&gt;"",$I48&lt;&gt;"")),"Check pending dates",IF(AND($H48="Transferred",OR($J48="",$K48="")),"Check transfer destination",IF(AND($H48&lt;&gt;"Transferred",OR($J48&lt;&gt;"",$K48&lt;&gt;"")),"Check transfer fields",IF(AND($H48="Pending",$F48&gt;=Assumptions!$B$6,$F48&lt;=Assumptions!$B$6+Assumptions!$B$7),"Review upcoming lease end","OK"))))))))))</f>
        <v/>
      </c>
    </row>
    <row r="49">
      <c r="A49" s="18" t="n"/>
      <c r="B49" s="19" t="n"/>
      <c r="C49" s="18" t="n"/>
      <c r="D49" s="18" t="n"/>
      <c r="E49" s="32" t="n"/>
      <c r="F49" s="32" t="n"/>
      <c r="G49" s="32" t="n"/>
      <c r="H49" s="18" t="n"/>
      <c r="I49" s="32" t="n"/>
      <c r="J49" s="19" t="n"/>
      <c r="K49" s="18" t="n"/>
      <c r="L49" s="19" t="n"/>
      <c r="M49" s="15">
        <f>IF($A49="","",IF(AND($H49&lt;&gt;"Pending",$G49&lt;&gt;"",$G49&gt;=Assumptions!$B$4,$G49&lt;=Assumptions!$B$5),"Included",""))</f>
        <v/>
      </c>
      <c r="N49" s="15">
        <f>IF($A49="","",IF($H49="Renewed","Retained",IF($H49="Transferred","Retained",IF($H49="Non-Renewed","Not Retained",IF($H49="Pending","Pending","")))))</f>
        <v/>
      </c>
      <c r="O49" s="21">
        <f>IF($A49="","",IF(COUNTIF($A$5:$A$104,$A49)&gt;1,"Check duplicate tenancy ID",IF(OR($B49="",$C49="",$D49="",$E49="",$F49="",$H49=""),"Check missing required input",IF($F49&lt;$E49,"Check lease dates",IF(AND($G49&lt;&gt;"",$I49&lt;&gt;"",$I49&lt;$G49),"Check effective date",IF(AND($H49&lt;&gt;"Pending",OR($G49="",$I49="")),"Check decision or effective date",IF(AND($H49="Pending",OR($G49&lt;&gt;"",$I49&lt;&gt;"")),"Check pending dates",IF(AND($H49="Transferred",OR($J49="",$K49="")),"Check transfer destination",IF(AND($H49&lt;&gt;"Transferred",OR($J49&lt;&gt;"",$K49&lt;&gt;"")),"Check transfer fields",IF(AND($H49="Pending",$F49&gt;=Assumptions!$B$6,$F49&lt;=Assumptions!$B$6+Assumptions!$B$7),"Review upcoming lease end","OK"))))))))))</f>
        <v/>
      </c>
    </row>
    <row r="50">
      <c r="A50" s="18" t="n"/>
      <c r="B50" s="19" t="n"/>
      <c r="C50" s="18" t="n"/>
      <c r="D50" s="18" t="n"/>
      <c r="E50" s="32" t="n"/>
      <c r="F50" s="32" t="n"/>
      <c r="G50" s="32" t="n"/>
      <c r="H50" s="18" t="n"/>
      <c r="I50" s="32" t="n"/>
      <c r="J50" s="19" t="n"/>
      <c r="K50" s="18" t="n"/>
      <c r="L50" s="19" t="n"/>
      <c r="M50" s="12">
        <f>IF($A50="","",IF(AND($H50&lt;&gt;"Pending",$G50&lt;&gt;"",$G50&gt;=Assumptions!$B$4,$G50&lt;=Assumptions!$B$5),"Included",""))</f>
        <v/>
      </c>
      <c r="N50" s="12">
        <f>IF($A50="","",IF($H50="Renewed","Retained",IF($H50="Transferred","Retained",IF($H50="Non-Renewed","Not Retained",IF($H50="Pending","Pending","")))))</f>
        <v/>
      </c>
      <c r="O50" s="22">
        <f>IF($A50="","",IF(COUNTIF($A$5:$A$104,$A50)&gt;1,"Check duplicate tenancy ID",IF(OR($B50="",$C50="",$D50="",$E50="",$F50="",$H50=""),"Check missing required input",IF($F50&lt;$E50,"Check lease dates",IF(AND($G50&lt;&gt;"",$I50&lt;&gt;"",$I50&lt;$G50),"Check effective date",IF(AND($H50&lt;&gt;"Pending",OR($G50="",$I50="")),"Check decision or effective date",IF(AND($H50="Pending",OR($G50&lt;&gt;"",$I50&lt;&gt;"")),"Check pending dates",IF(AND($H50="Transferred",OR($J50="",$K50="")),"Check transfer destination",IF(AND($H50&lt;&gt;"Transferred",OR($J50&lt;&gt;"",$K50&lt;&gt;"")),"Check transfer fields",IF(AND($H50="Pending",$F50&gt;=Assumptions!$B$6,$F50&lt;=Assumptions!$B$6+Assumptions!$B$7),"Review upcoming lease end","OK"))))))))))</f>
        <v/>
      </c>
    </row>
    <row r="51">
      <c r="A51" s="18" t="n"/>
      <c r="B51" s="19" t="n"/>
      <c r="C51" s="18" t="n"/>
      <c r="D51" s="18" t="n"/>
      <c r="E51" s="32" t="n"/>
      <c r="F51" s="32" t="n"/>
      <c r="G51" s="32" t="n"/>
      <c r="H51" s="18" t="n"/>
      <c r="I51" s="32" t="n"/>
      <c r="J51" s="19" t="n"/>
      <c r="K51" s="18" t="n"/>
      <c r="L51" s="19" t="n"/>
      <c r="M51" s="15">
        <f>IF($A51="","",IF(AND($H51&lt;&gt;"Pending",$G51&lt;&gt;"",$G51&gt;=Assumptions!$B$4,$G51&lt;=Assumptions!$B$5),"Included",""))</f>
        <v/>
      </c>
      <c r="N51" s="15">
        <f>IF($A51="","",IF($H51="Renewed","Retained",IF($H51="Transferred","Retained",IF($H51="Non-Renewed","Not Retained",IF($H51="Pending","Pending","")))))</f>
        <v/>
      </c>
      <c r="O51" s="21">
        <f>IF($A51="","",IF(COUNTIF($A$5:$A$104,$A51)&gt;1,"Check duplicate tenancy ID",IF(OR($B51="",$C51="",$D51="",$E51="",$F51="",$H51=""),"Check missing required input",IF($F51&lt;$E51,"Check lease dates",IF(AND($G51&lt;&gt;"",$I51&lt;&gt;"",$I51&lt;$G51),"Check effective date",IF(AND($H51&lt;&gt;"Pending",OR($G51="",$I51="")),"Check decision or effective date",IF(AND($H51="Pending",OR($G51&lt;&gt;"",$I51&lt;&gt;"")),"Check pending dates",IF(AND($H51="Transferred",OR($J51="",$K51="")),"Check transfer destination",IF(AND($H51&lt;&gt;"Transferred",OR($J51&lt;&gt;"",$K51&lt;&gt;"")),"Check transfer fields",IF(AND($H51="Pending",$F51&gt;=Assumptions!$B$6,$F51&lt;=Assumptions!$B$6+Assumptions!$B$7),"Review upcoming lease end","OK"))))))))))</f>
        <v/>
      </c>
    </row>
    <row r="52">
      <c r="A52" s="18" t="n"/>
      <c r="B52" s="19" t="n"/>
      <c r="C52" s="18" t="n"/>
      <c r="D52" s="18" t="n"/>
      <c r="E52" s="32" t="n"/>
      <c r="F52" s="32" t="n"/>
      <c r="G52" s="32" t="n"/>
      <c r="H52" s="18" t="n"/>
      <c r="I52" s="32" t="n"/>
      <c r="J52" s="19" t="n"/>
      <c r="K52" s="18" t="n"/>
      <c r="L52" s="19" t="n"/>
      <c r="M52" s="12">
        <f>IF($A52="","",IF(AND($H52&lt;&gt;"Pending",$G52&lt;&gt;"",$G52&gt;=Assumptions!$B$4,$G52&lt;=Assumptions!$B$5),"Included",""))</f>
        <v/>
      </c>
      <c r="N52" s="12">
        <f>IF($A52="","",IF($H52="Renewed","Retained",IF($H52="Transferred","Retained",IF($H52="Non-Renewed","Not Retained",IF($H52="Pending","Pending","")))))</f>
        <v/>
      </c>
      <c r="O52" s="22">
        <f>IF($A52="","",IF(COUNTIF($A$5:$A$104,$A52)&gt;1,"Check duplicate tenancy ID",IF(OR($B52="",$C52="",$D52="",$E52="",$F52="",$H52=""),"Check missing required input",IF($F52&lt;$E52,"Check lease dates",IF(AND($G52&lt;&gt;"",$I52&lt;&gt;"",$I52&lt;$G52),"Check effective date",IF(AND($H52&lt;&gt;"Pending",OR($G52="",$I52="")),"Check decision or effective date",IF(AND($H52="Pending",OR($G52&lt;&gt;"",$I52&lt;&gt;"")),"Check pending dates",IF(AND($H52="Transferred",OR($J52="",$K52="")),"Check transfer destination",IF(AND($H52&lt;&gt;"Transferred",OR($J52&lt;&gt;"",$K52&lt;&gt;"")),"Check transfer fields",IF(AND($H52="Pending",$F52&gt;=Assumptions!$B$6,$F52&lt;=Assumptions!$B$6+Assumptions!$B$7),"Review upcoming lease end","OK"))))))))))</f>
        <v/>
      </c>
    </row>
    <row r="53">
      <c r="A53" s="18" t="n"/>
      <c r="B53" s="19" t="n"/>
      <c r="C53" s="18" t="n"/>
      <c r="D53" s="18" t="n"/>
      <c r="E53" s="32" t="n"/>
      <c r="F53" s="32" t="n"/>
      <c r="G53" s="32" t="n"/>
      <c r="H53" s="18" t="n"/>
      <c r="I53" s="32" t="n"/>
      <c r="J53" s="19" t="n"/>
      <c r="K53" s="18" t="n"/>
      <c r="L53" s="19" t="n"/>
      <c r="M53" s="15">
        <f>IF($A53="","",IF(AND($H53&lt;&gt;"Pending",$G53&lt;&gt;"",$G53&gt;=Assumptions!$B$4,$G53&lt;=Assumptions!$B$5),"Included",""))</f>
        <v/>
      </c>
      <c r="N53" s="15">
        <f>IF($A53="","",IF($H53="Renewed","Retained",IF($H53="Transferred","Retained",IF($H53="Non-Renewed","Not Retained",IF($H53="Pending","Pending","")))))</f>
        <v/>
      </c>
      <c r="O53" s="21">
        <f>IF($A53="","",IF(COUNTIF($A$5:$A$104,$A53)&gt;1,"Check duplicate tenancy ID",IF(OR($B53="",$C53="",$D53="",$E53="",$F53="",$H53=""),"Check missing required input",IF($F53&lt;$E53,"Check lease dates",IF(AND($G53&lt;&gt;"",$I53&lt;&gt;"",$I53&lt;$G53),"Check effective date",IF(AND($H53&lt;&gt;"Pending",OR($G53="",$I53="")),"Check decision or effective date",IF(AND($H53="Pending",OR($G53&lt;&gt;"",$I53&lt;&gt;"")),"Check pending dates",IF(AND($H53="Transferred",OR($J53="",$K53="")),"Check transfer destination",IF(AND($H53&lt;&gt;"Transferred",OR($J53&lt;&gt;"",$K53&lt;&gt;"")),"Check transfer fields",IF(AND($H53="Pending",$F53&gt;=Assumptions!$B$6,$F53&lt;=Assumptions!$B$6+Assumptions!$B$7),"Review upcoming lease end","OK"))))))))))</f>
        <v/>
      </c>
    </row>
    <row r="54">
      <c r="A54" s="18" t="n"/>
      <c r="B54" s="19" t="n"/>
      <c r="C54" s="18" t="n"/>
      <c r="D54" s="18" t="n"/>
      <c r="E54" s="32" t="n"/>
      <c r="F54" s="32" t="n"/>
      <c r="G54" s="32" t="n"/>
      <c r="H54" s="18" t="n"/>
      <c r="I54" s="32" t="n"/>
      <c r="J54" s="19" t="n"/>
      <c r="K54" s="18" t="n"/>
      <c r="L54" s="19" t="n"/>
      <c r="M54" s="12">
        <f>IF($A54="","",IF(AND($H54&lt;&gt;"Pending",$G54&lt;&gt;"",$G54&gt;=Assumptions!$B$4,$G54&lt;=Assumptions!$B$5),"Included",""))</f>
        <v/>
      </c>
      <c r="N54" s="12">
        <f>IF($A54="","",IF($H54="Renewed","Retained",IF($H54="Transferred","Retained",IF($H54="Non-Renewed","Not Retained",IF($H54="Pending","Pending","")))))</f>
        <v/>
      </c>
      <c r="O54" s="22">
        <f>IF($A54="","",IF(COUNTIF($A$5:$A$104,$A54)&gt;1,"Check duplicate tenancy ID",IF(OR($B54="",$C54="",$D54="",$E54="",$F54="",$H54=""),"Check missing required input",IF($F54&lt;$E54,"Check lease dates",IF(AND($G54&lt;&gt;"",$I54&lt;&gt;"",$I54&lt;$G54),"Check effective date",IF(AND($H54&lt;&gt;"Pending",OR($G54="",$I54="")),"Check decision or effective date",IF(AND($H54="Pending",OR($G54&lt;&gt;"",$I54&lt;&gt;"")),"Check pending dates",IF(AND($H54="Transferred",OR($J54="",$K54="")),"Check transfer destination",IF(AND($H54&lt;&gt;"Transferred",OR($J54&lt;&gt;"",$K54&lt;&gt;"")),"Check transfer fields",IF(AND($H54="Pending",$F54&gt;=Assumptions!$B$6,$F54&lt;=Assumptions!$B$6+Assumptions!$B$7),"Review upcoming lease end","OK"))))))))))</f>
        <v/>
      </c>
    </row>
    <row r="55">
      <c r="A55" s="18" t="n"/>
      <c r="B55" s="19" t="n"/>
      <c r="C55" s="18" t="n"/>
      <c r="D55" s="18" t="n"/>
      <c r="E55" s="32" t="n"/>
      <c r="F55" s="32" t="n"/>
      <c r="G55" s="32" t="n"/>
      <c r="H55" s="18" t="n"/>
      <c r="I55" s="32" t="n"/>
      <c r="J55" s="19" t="n"/>
      <c r="K55" s="18" t="n"/>
      <c r="L55" s="19" t="n"/>
      <c r="M55" s="15">
        <f>IF($A55="","",IF(AND($H55&lt;&gt;"Pending",$G55&lt;&gt;"",$G55&gt;=Assumptions!$B$4,$G55&lt;=Assumptions!$B$5),"Included",""))</f>
        <v/>
      </c>
      <c r="N55" s="15">
        <f>IF($A55="","",IF($H55="Renewed","Retained",IF($H55="Transferred","Retained",IF($H55="Non-Renewed","Not Retained",IF($H55="Pending","Pending","")))))</f>
        <v/>
      </c>
      <c r="O55" s="21">
        <f>IF($A55="","",IF(COUNTIF($A$5:$A$104,$A55)&gt;1,"Check duplicate tenancy ID",IF(OR($B55="",$C55="",$D55="",$E55="",$F55="",$H55=""),"Check missing required input",IF($F55&lt;$E55,"Check lease dates",IF(AND($G55&lt;&gt;"",$I55&lt;&gt;"",$I55&lt;$G55),"Check effective date",IF(AND($H55&lt;&gt;"Pending",OR($G55="",$I55="")),"Check decision or effective date",IF(AND($H55="Pending",OR($G55&lt;&gt;"",$I55&lt;&gt;"")),"Check pending dates",IF(AND($H55="Transferred",OR($J55="",$K55="")),"Check transfer destination",IF(AND($H55&lt;&gt;"Transferred",OR($J55&lt;&gt;"",$K55&lt;&gt;"")),"Check transfer fields",IF(AND($H55="Pending",$F55&gt;=Assumptions!$B$6,$F55&lt;=Assumptions!$B$6+Assumptions!$B$7),"Review upcoming lease end","OK"))))))))))</f>
        <v/>
      </c>
    </row>
    <row r="56">
      <c r="A56" s="18" t="n"/>
      <c r="B56" s="19" t="n"/>
      <c r="C56" s="18" t="n"/>
      <c r="D56" s="18" t="n"/>
      <c r="E56" s="32" t="n"/>
      <c r="F56" s="32" t="n"/>
      <c r="G56" s="32" t="n"/>
      <c r="H56" s="18" t="n"/>
      <c r="I56" s="32" t="n"/>
      <c r="J56" s="19" t="n"/>
      <c r="K56" s="18" t="n"/>
      <c r="L56" s="19" t="n"/>
      <c r="M56" s="12">
        <f>IF($A56="","",IF(AND($H56&lt;&gt;"Pending",$G56&lt;&gt;"",$G56&gt;=Assumptions!$B$4,$G56&lt;=Assumptions!$B$5),"Included",""))</f>
        <v/>
      </c>
      <c r="N56" s="12">
        <f>IF($A56="","",IF($H56="Renewed","Retained",IF($H56="Transferred","Retained",IF($H56="Non-Renewed","Not Retained",IF($H56="Pending","Pending","")))))</f>
        <v/>
      </c>
      <c r="O56" s="22">
        <f>IF($A56="","",IF(COUNTIF($A$5:$A$104,$A56)&gt;1,"Check duplicate tenancy ID",IF(OR($B56="",$C56="",$D56="",$E56="",$F56="",$H56=""),"Check missing required input",IF($F56&lt;$E56,"Check lease dates",IF(AND($G56&lt;&gt;"",$I56&lt;&gt;"",$I56&lt;$G56),"Check effective date",IF(AND($H56&lt;&gt;"Pending",OR($G56="",$I56="")),"Check decision or effective date",IF(AND($H56="Pending",OR($G56&lt;&gt;"",$I56&lt;&gt;"")),"Check pending dates",IF(AND($H56="Transferred",OR($J56="",$K56="")),"Check transfer destination",IF(AND($H56&lt;&gt;"Transferred",OR($J56&lt;&gt;"",$K56&lt;&gt;"")),"Check transfer fields",IF(AND($H56="Pending",$F56&gt;=Assumptions!$B$6,$F56&lt;=Assumptions!$B$6+Assumptions!$B$7),"Review upcoming lease end","OK"))))))))))</f>
        <v/>
      </c>
    </row>
    <row r="57">
      <c r="A57" s="18" t="n"/>
      <c r="B57" s="19" t="n"/>
      <c r="C57" s="18" t="n"/>
      <c r="D57" s="18" t="n"/>
      <c r="E57" s="32" t="n"/>
      <c r="F57" s="32" t="n"/>
      <c r="G57" s="32" t="n"/>
      <c r="H57" s="18" t="n"/>
      <c r="I57" s="32" t="n"/>
      <c r="J57" s="19" t="n"/>
      <c r="K57" s="18" t="n"/>
      <c r="L57" s="19" t="n"/>
      <c r="M57" s="15">
        <f>IF($A57="","",IF(AND($H57&lt;&gt;"Pending",$G57&lt;&gt;"",$G57&gt;=Assumptions!$B$4,$G57&lt;=Assumptions!$B$5),"Included",""))</f>
        <v/>
      </c>
      <c r="N57" s="15">
        <f>IF($A57="","",IF($H57="Renewed","Retained",IF($H57="Transferred","Retained",IF($H57="Non-Renewed","Not Retained",IF($H57="Pending","Pending","")))))</f>
        <v/>
      </c>
      <c r="O57" s="21">
        <f>IF($A57="","",IF(COUNTIF($A$5:$A$104,$A57)&gt;1,"Check duplicate tenancy ID",IF(OR($B57="",$C57="",$D57="",$E57="",$F57="",$H57=""),"Check missing required input",IF($F57&lt;$E57,"Check lease dates",IF(AND($G57&lt;&gt;"",$I57&lt;&gt;"",$I57&lt;$G57),"Check effective date",IF(AND($H57&lt;&gt;"Pending",OR($G57="",$I57="")),"Check decision or effective date",IF(AND($H57="Pending",OR($G57&lt;&gt;"",$I57&lt;&gt;"")),"Check pending dates",IF(AND($H57="Transferred",OR($J57="",$K57="")),"Check transfer destination",IF(AND($H57&lt;&gt;"Transferred",OR($J57&lt;&gt;"",$K57&lt;&gt;"")),"Check transfer fields",IF(AND($H57="Pending",$F57&gt;=Assumptions!$B$6,$F57&lt;=Assumptions!$B$6+Assumptions!$B$7),"Review upcoming lease end","OK"))))))))))</f>
        <v/>
      </c>
    </row>
    <row r="58">
      <c r="A58" s="18" t="n"/>
      <c r="B58" s="19" t="n"/>
      <c r="C58" s="18" t="n"/>
      <c r="D58" s="18" t="n"/>
      <c r="E58" s="32" t="n"/>
      <c r="F58" s="32" t="n"/>
      <c r="G58" s="32" t="n"/>
      <c r="H58" s="18" t="n"/>
      <c r="I58" s="32" t="n"/>
      <c r="J58" s="19" t="n"/>
      <c r="K58" s="18" t="n"/>
      <c r="L58" s="19" t="n"/>
      <c r="M58" s="12">
        <f>IF($A58="","",IF(AND($H58&lt;&gt;"Pending",$G58&lt;&gt;"",$G58&gt;=Assumptions!$B$4,$G58&lt;=Assumptions!$B$5),"Included",""))</f>
        <v/>
      </c>
      <c r="N58" s="12">
        <f>IF($A58="","",IF($H58="Renewed","Retained",IF($H58="Transferred","Retained",IF($H58="Non-Renewed","Not Retained",IF($H58="Pending","Pending","")))))</f>
        <v/>
      </c>
      <c r="O58" s="22">
        <f>IF($A58="","",IF(COUNTIF($A$5:$A$104,$A58)&gt;1,"Check duplicate tenancy ID",IF(OR($B58="",$C58="",$D58="",$E58="",$F58="",$H58=""),"Check missing required input",IF($F58&lt;$E58,"Check lease dates",IF(AND($G58&lt;&gt;"",$I58&lt;&gt;"",$I58&lt;$G58),"Check effective date",IF(AND($H58&lt;&gt;"Pending",OR($G58="",$I58="")),"Check decision or effective date",IF(AND($H58="Pending",OR($G58&lt;&gt;"",$I58&lt;&gt;"")),"Check pending dates",IF(AND($H58="Transferred",OR($J58="",$K58="")),"Check transfer destination",IF(AND($H58&lt;&gt;"Transferred",OR($J58&lt;&gt;"",$K58&lt;&gt;"")),"Check transfer fields",IF(AND($H58="Pending",$F58&gt;=Assumptions!$B$6,$F58&lt;=Assumptions!$B$6+Assumptions!$B$7),"Review upcoming lease end","OK"))))))))))</f>
        <v/>
      </c>
    </row>
    <row r="59">
      <c r="A59" s="18" t="n"/>
      <c r="B59" s="19" t="n"/>
      <c r="C59" s="18" t="n"/>
      <c r="D59" s="18" t="n"/>
      <c r="E59" s="32" t="n"/>
      <c r="F59" s="32" t="n"/>
      <c r="G59" s="32" t="n"/>
      <c r="H59" s="18" t="n"/>
      <c r="I59" s="32" t="n"/>
      <c r="J59" s="19" t="n"/>
      <c r="K59" s="18" t="n"/>
      <c r="L59" s="19" t="n"/>
      <c r="M59" s="15">
        <f>IF($A59="","",IF(AND($H59&lt;&gt;"Pending",$G59&lt;&gt;"",$G59&gt;=Assumptions!$B$4,$G59&lt;=Assumptions!$B$5),"Included",""))</f>
        <v/>
      </c>
      <c r="N59" s="15">
        <f>IF($A59="","",IF($H59="Renewed","Retained",IF($H59="Transferred","Retained",IF($H59="Non-Renewed","Not Retained",IF($H59="Pending","Pending","")))))</f>
        <v/>
      </c>
      <c r="O59" s="21">
        <f>IF($A59="","",IF(COUNTIF($A$5:$A$104,$A59)&gt;1,"Check duplicate tenancy ID",IF(OR($B59="",$C59="",$D59="",$E59="",$F59="",$H59=""),"Check missing required input",IF($F59&lt;$E59,"Check lease dates",IF(AND($G59&lt;&gt;"",$I59&lt;&gt;"",$I59&lt;$G59),"Check effective date",IF(AND($H59&lt;&gt;"Pending",OR($G59="",$I59="")),"Check decision or effective date",IF(AND($H59="Pending",OR($G59&lt;&gt;"",$I59&lt;&gt;"")),"Check pending dates",IF(AND($H59="Transferred",OR($J59="",$K59="")),"Check transfer destination",IF(AND($H59&lt;&gt;"Transferred",OR($J59&lt;&gt;"",$K59&lt;&gt;"")),"Check transfer fields",IF(AND($H59="Pending",$F59&gt;=Assumptions!$B$6,$F59&lt;=Assumptions!$B$6+Assumptions!$B$7),"Review upcoming lease end","OK"))))))))))</f>
        <v/>
      </c>
    </row>
    <row r="60">
      <c r="A60" s="18" t="n"/>
      <c r="B60" s="19" t="n"/>
      <c r="C60" s="18" t="n"/>
      <c r="D60" s="18" t="n"/>
      <c r="E60" s="32" t="n"/>
      <c r="F60" s="32" t="n"/>
      <c r="G60" s="32" t="n"/>
      <c r="H60" s="18" t="n"/>
      <c r="I60" s="32" t="n"/>
      <c r="J60" s="19" t="n"/>
      <c r="K60" s="18" t="n"/>
      <c r="L60" s="19" t="n"/>
      <c r="M60" s="12">
        <f>IF($A60="","",IF(AND($H60&lt;&gt;"Pending",$G60&lt;&gt;"",$G60&gt;=Assumptions!$B$4,$G60&lt;=Assumptions!$B$5),"Included",""))</f>
        <v/>
      </c>
      <c r="N60" s="12">
        <f>IF($A60="","",IF($H60="Renewed","Retained",IF($H60="Transferred","Retained",IF($H60="Non-Renewed","Not Retained",IF($H60="Pending","Pending","")))))</f>
        <v/>
      </c>
      <c r="O60" s="22">
        <f>IF($A60="","",IF(COUNTIF($A$5:$A$104,$A60)&gt;1,"Check duplicate tenancy ID",IF(OR($B60="",$C60="",$D60="",$E60="",$F60="",$H60=""),"Check missing required input",IF($F60&lt;$E60,"Check lease dates",IF(AND($G60&lt;&gt;"",$I60&lt;&gt;"",$I60&lt;$G60),"Check effective date",IF(AND($H60&lt;&gt;"Pending",OR($G60="",$I60="")),"Check decision or effective date",IF(AND($H60="Pending",OR($G60&lt;&gt;"",$I60&lt;&gt;"")),"Check pending dates",IF(AND($H60="Transferred",OR($J60="",$K60="")),"Check transfer destination",IF(AND($H60&lt;&gt;"Transferred",OR($J60&lt;&gt;"",$K60&lt;&gt;"")),"Check transfer fields",IF(AND($H60="Pending",$F60&gt;=Assumptions!$B$6,$F60&lt;=Assumptions!$B$6+Assumptions!$B$7),"Review upcoming lease end","OK"))))))))))</f>
        <v/>
      </c>
    </row>
    <row r="61">
      <c r="A61" s="18" t="n"/>
      <c r="B61" s="19" t="n"/>
      <c r="C61" s="18" t="n"/>
      <c r="D61" s="18" t="n"/>
      <c r="E61" s="32" t="n"/>
      <c r="F61" s="32" t="n"/>
      <c r="G61" s="32" t="n"/>
      <c r="H61" s="18" t="n"/>
      <c r="I61" s="32" t="n"/>
      <c r="J61" s="19" t="n"/>
      <c r="K61" s="18" t="n"/>
      <c r="L61" s="19" t="n"/>
      <c r="M61" s="15">
        <f>IF($A61="","",IF(AND($H61&lt;&gt;"Pending",$G61&lt;&gt;"",$G61&gt;=Assumptions!$B$4,$G61&lt;=Assumptions!$B$5),"Included",""))</f>
        <v/>
      </c>
      <c r="N61" s="15">
        <f>IF($A61="","",IF($H61="Renewed","Retained",IF($H61="Transferred","Retained",IF($H61="Non-Renewed","Not Retained",IF($H61="Pending","Pending","")))))</f>
        <v/>
      </c>
      <c r="O61" s="21">
        <f>IF($A61="","",IF(COUNTIF($A$5:$A$104,$A61)&gt;1,"Check duplicate tenancy ID",IF(OR($B61="",$C61="",$D61="",$E61="",$F61="",$H61=""),"Check missing required input",IF($F61&lt;$E61,"Check lease dates",IF(AND($G61&lt;&gt;"",$I61&lt;&gt;"",$I61&lt;$G61),"Check effective date",IF(AND($H61&lt;&gt;"Pending",OR($G61="",$I61="")),"Check decision or effective date",IF(AND($H61="Pending",OR($G61&lt;&gt;"",$I61&lt;&gt;"")),"Check pending dates",IF(AND($H61="Transferred",OR($J61="",$K61="")),"Check transfer destination",IF(AND($H61&lt;&gt;"Transferred",OR($J61&lt;&gt;"",$K61&lt;&gt;"")),"Check transfer fields",IF(AND($H61="Pending",$F61&gt;=Assumptions!$B$6,$F61&lt;=Assumptions!$B$6+Assumptions!$B$7),"Review upcoming lease end","OK"))))))))))</f>
        <v/>
      </c>
    </row>
    <row r="62">
      <c r="A62" s="18" t="n"/>
      <c r="B62" s="19" t="n"/>
      <c r="C62" s="18" t="n"/>
      <c r="D62" s="18" t="n"/>
      <c r="E62" s="32" t="n"/>
      <c r="F62" s="32" t="n"/>
      <c r="G62" s="32" t="n"/>
      <c r="H62" s="18" t="n"/>
      <c r="I62" s="32" t="n"/>
      <c r="J62" s="19" t="n"/>
      <c r="K62" s="18" t="n"/>
      <c r="L62" s="19" t="n"/>
      <c r="M62" s="12">
        <f>IF($A62="","",IF(AND($H62&lt;&gt;"Pending",$G62&lt;&gt;"",$G62&gt;=Assumptions!$B$4,$G62&lt;=Assumptions!$B$5),"Included",""))</f>
        <v/>
      </c>
      <c r="N62" s="12">
        <f>IF($A62="","",IF($H62="Renewed","Retained",IF($H62="Transferred","Retained",IF($H62="Non-Renewed","Not Retained",IF($H62="Pending","Pending","")))))</f>
        <v/>
      </c>
      <c r="O62" s="22">
        <f>IF($A62="","",IF(COUNTIF($A$5:$A$104,$A62)&gt;1,"Check duplicate tenancy ID",IF(OR($B62="",$C62="",$D62="",$E62="",$F62="",$H62=""),"Check missing required input",IF($F62&lt;$E62,"Check lease dates",IF(AND($G62&lt;&gt;"",$I62&lt;&gt;"",$I62&lt;$G62),"Check effective date",IF(AND($H62&lt;&gt;"Pending",OR($G62="",$I62="")),"Check decision or effective date",IF(AND($H62="Pending",OR($G62&lt;&gt;"",$I62&lt;&gt;"")),"Check pending dates",IF(AND($H62="Transferred",OR($J62="",$K62="")),"Check transfer destination",IF(AND($H62&lt;&gt;"Transferred",OR($J62&lt;&gt;"",$K62&lt;&gt;"")),"Check transfer fields",IF(AND($H62="Pending",$F62&gt;=Assumptions!$B$6,$F62&lt;=Assumptions!$B$6+Assumptions!$B$7),"Review upcoming lease end","OK"))))))))))</f>
        <v/>
      </c>
    </row>
    <row r="63">
      <c r="A63" s="18" t="n"/>
      <c r="B63" s="19" t="n"/>
      <c r="C63" s="18" t="n"/>
      <c r="D63" s="18" t="n"/>
      <c r="E63" s="32" t="n"/>
      <c r="F63" s="32" t="n"/>
      <c r="G63" s="32" t="n"/>
      <c r="H63" s="18" t="n"/>
      <c r="I63" s="32" t="n"/>
      <c r="J63" s="19" t="n"/>
      <c r="K63" s="18" t="n"/>
      <c r="L63" s="19" t="n"/>
      <c r="M63" s="15">
        <f>IF($A63="","",IF(AND($H63&lt;&gt;"Pending",$G63&lt;&gt;"",$G63&gt;=Assumptions!$B$4,$G63&lt;=Assumptions!$B$5),"Included",""))</f>
        <v/>
      </c>
      <c r="N63" s="15">
        <f>IF($A63="","",IF($H63="Renewed","Retained",IF($H63="Transferred","Retained",IF($H63="Non-Renewed","Not Retained",IF($H63="Pending","Pending","")))))</f>
        <v/>
      </c>
      <c r="O63" s="21">
        <f>IF($A63="","",IF(COUNTIF($A$5:$A$104,$A63)&gt;1,"Check duplicate tenancy ID",IF(OR($B63="",$C63="",$D63="",$E63="",$F63="",$H63=""),"Check missing required input",IF($F63&lt;$E63,"Check lease dates",IF(AND($G63&lt;&gt;"",$I63&lt;&gt;"",$I63&lt;$G63),"Check effective date",IF(AND($H63&lt;&gt;"Pending",OR($G63="",$I63="")),"Check decision or effective date",IF(AND($H63="Pending",OR($G63&lt;&gt;"",$I63&lt;&gt;"")),"Check pending dates",IF(AND($H63="Transferred",OR($J63="",$K63="")),"Check transfer destination",IF(AND($H63&lt;&gt;"Transferred",OR($J63&lt;&gt;"",$K63&lt;&gt;"")),"Check transfer fields",IF(AND($H63="Pending",$F63&gt;=Assumptions!$B$6,$F63&lt;=Assumptions!$B$6+Assumptions!$B$7),"Review upcoming lease end","OK"))))))))))</f>
        <v/>
      </c>
    </row>
    <row r="64">
      <c r="A64" s="18" t="n"/>
      <c r="B64" s="19" t="n"/>
      <c r="C64" s="18" t="n"/>
      <c r="D64" s="18" t="n"/>
      <c r="E64" s="32" t="n"/>
      <c r="F64" s="32" t="n"/>
      <c r="G64" s="32" t="n"/>
      <c r="H64" s="18" t="n"/>
      <c r="I64" s="32" t="n"/>
      <c r="J64" s="19" t="n"/>
      <c r="K64" s="18" t="n"/>
      <c r="L64" s="19" t="n"/>
      <c r="M64" s="12">
        <f>IF($A64="","",IF(AND($H64&lt;&gt;"Pending",$G64&lt;&gt;"",$G64&gt;=Assumptions!$B$4,$G64&lt;=Assumptions!$B$5),"Included",""))</f>
        <v/>
      </c>
      <c r="N64" s="12">
        <f>IF($A64="","",IF($H64="Renewed","Retained",IF($H64="Transferred","Retained",IF($H64="Non-Renewed","Not Retained",IF($H64="Pending","Pending","")))))</f>
        <v/>
      </c>
      <c r="O64" s="22">
        <f>IF($A64="","",IF(COUNTIF($A$5:$A$104,$A64)&gt;1,"Check duplicate tenancy ID",IF(OR($B64="",$C64="",$D64="",$E64="",$F64="",$H64=""),"Check missing required input",IF($F64&lt;$E64,"Check lease dates",IF(AND($G64&lt;&gt;"",$I64&lt;&gt;"",$I64&lt;$G64),"Check effective date",IF(AND($H64&lt;&gt;"Pending",OR($G64="",$I64="")),"Check decision or effective date",IF(AND($H64="Pending",OR($G64&lt;&gt;"",$I64&lt;&gt;"")),"Check pending dates",IF(AND($H64="Transferred",OR($J64="",$K64="")),"Check transfer destination",IF(AND($H64&lt;&gt;"Transferred",OR($J64&lt;&gt;"",$K64&lt;&gt;"")),"Check transfer fields",IF(AND($H64="Pending",$F64&gt;=Assumptions!$B$6,$F64&lt;=Assumptions!$B$6+Assumptions!$B$7),"Review upcoming lease end","OK"))))))))))</f>
        <v/>
      </c>
    </row>
    <row r="65">
      <c r="A65" s="18" t="n"/>
      <c r="B65" s="19" t="n"/>
      <c r="C65" s="18" t="n"/>
      <c r="D65" s="18" t="n"/>
      <c r="E65" s="32" t="n"/>
      <c r="F65" s="32" t="n"/>
      <c r="G65" s="32" t="n"/>
      <c r="H65" s="18" t="n"/>
      <c r="I65" s="32" t="n"/>
      <c r="J65" s="19" t="n"/>
      <c r="K65" s="18" t="n"/>
      <c r="L65" s="19" t="n"/>
      <c r="M65" s="15">
        <f>IF($A65="","",IF(AND($H65&lt;&gt;"Pending",$G65&lt;&gt;"",$G65&gt;=Assumptions!$B$4,$G65&lt;=Assumptions!$B$5),"Included",""))</f>
        <v/>
      </c>
      <c r="N65" s="15">
        <f>IF($A65="","",IF($H65="Renewed","Retained",IF($H65="Transferred","Retained",IF($H65="Non-Renewed","Not Retained",IF($H65="Pending","Pending","")))))</f>
        <v/>
      </c>
      <c r="O65" s="21">
        <f>IF($A65="","",IF(COUNTIF($A$5:$A$104,$A65)&gt;1,"Check duplicate tenancy ID",IF(OR($B65="",$C65="",$D65="",$E65="",$F65="",$H65=""),"Check missing required input",IF($F65&lt;$E65,"Check lease dates",IF(AND($G65&lt;&gt;"",$I65&lt;&gt;"",$I65&lt;$G65),"Check effective date",IF(AND($H65&lt;&gt;"Pending",OR($G65="",$I65="")),"Check decision or effective date",IF(AND($H65="Pending",OR($G65&lt;&gt;"",$I65&lt;&gt;"")),"Check pending dates",IF(AND($H65="Transferred",OR($J65="",$K65="")),"Check transfer destination",IF(AND($H65&lt;&gt;"Transferred",OR($J65&lt;&gt;"",$K65&lt;&gt;"")),"Check transfer fields",IF(AND($H65="Pending",$F65&gt;=Assumptions!$B$6,$F65&lt;=Assumptions!$B$6+Assumptions!$B$7),"Review upcoming lease end","OK"))))))))))</f>
        <v/>
      </c>
    </row>
    <row r="66">
      <c r="A66" s="18" t="n"/>
      <c r="B66" s="19" t="n"/>
      <c r="C66" s="18" t="n"/>
      <c r="D66" s="18" t="n"/>
      <c r="E66" s="32" t="n"/>
      <c r="F66" s="32" t="n"/>
      <c r="G66" s="32" t="n"/>
      <c r="H66" s="18" t="n"/>
      <c r="I66" s="32" t="n"/>
      <c r="J66" s="19" t="n"/>
      <c r="K66" s="18" t="n"/>
      <c r="L66" s="19" t="n"/>
      <c r="M66" s="12">
        <f>IF($A66="","",IF(AND($H66&lt;&gt;"Pending",$G66&lt;&gt;"",$G66&gt;=Assumptions!$B$4,$G66&lt;=Assumptions!$B$5),"Included",""))</f>
        <v/>
      </c>
      <c r="N66" s="12">
        <f>IF($A66="","",IF($H66="Renewed","Retained",IF($H66="Transferred","Retained",IF($H66="Non-Renewed","Not Retained",IF($H66="Pending","Pending","")))))</f>
        <v/>
      </c>
      <c r="O66" s="22">
        <f>IF($A66="","",IF(COUNTIF($A$5:$A$104,$A66)&gt;1,"Check duplicate tenancy ID",IF(OR($B66="",$C66="",$D66="",$E66="",$F66="",$H66=""),"Check missing required input",IF($F66&lt;$E66,"Check lease dates",IF(AND($G66&lt;&gt;"",$I66&lt;&gt;"",$I66&lt;$G66),"Check effective date",IF(AND($H66&lt;&gt;"Pending",OR($G66="",$I66="")),"Check decision or effective date",IF(AND($H66="Pending",OR($G66&lt;&gt;"",$I66&lt;&gt;"")),"Check pending dates",IF(AND($H66="Transferred",OR($J66="",$K66="")),"Check transfer destination",IF(AND($H66&lt;&gt;"Transferred",OR($J66&lt;&gt;"",$K66&lt;&gt;"")),"Check transfer fields",IF(AND($H66="Pending",$F66&gt;=Assumptions!$B$6,$F66&lt;=Assumptions!$B$6+Assumptions!$B$7),"Review upcoming lease end","OK"))))))))))</f>
        <v/>
      </c>
    </row>
    <row r="67">
      <c r="A67" s="18" t="n"/>
      <c r="B67" s="19" t="n"/>
      <c r="C67" s="18" t="n"/>
      <c r="D67" s="18" t="n"/>
      <c r="E67" s="32" t="n"/>
      <c r="F67" s="32" t="n"/>
      <c r="G67" s="32" t="n"/>
      <c r="H67" s="18" t="n"/>
      <c r="I67" s="32" t="n"/>
      <c r="J67" s="19" t="n"/>
      <c r="K67" s="18" t="n"/>
      <c r="L67" s="19" t="n"/>
      <c r="M67" s="15">
        <f>IF($A67="","",IF(AND($H67&lt;&gt;"Pending",$G67&lt;&gt;"",$G67&gt;=Assumptions!$B$4,$G67&lt;=Assumptions!$B$5),"Included",""))</f>
        <v/>
      </c>
      <c r="N67" s="15">
        <f>IF($A67="","",IF($H67="Renewed","Retained",IF($H67="Transferred","Retained",IF($H67="Non-Renewed","Not Retained",IF($H67="Pending","Pending","")))))</f>
        <v/>
      </c>
      <c r="O67" s="21">
        <f>IF($A67="","",IF(COUNTIF($A$5:$A$104,$A67)&gt;1,"Check duplicate tenancy ID",IF(OR($B67="",$C67="",$D67="",$E67="",$F67="",$H67=""),"Check missing required input",IF($F67&lt;$E67,"Check lease dates",IF(AND($G67&lt;&gt;"",$I67&lt;&gt;"",$I67&lt;$G67),"Check effective date",IF(AND($H67&lt;&gt;"Pending",OR($G67="",$I67="")),"Check decision or effective date",IF(AND($H67="Pending",OR($G67&lt;&gt;"",$I67&lt;&gt;"")),"Check pending dates",IF(AND($H67="Transferred",OR($J67="",$K67="")),"Check transfer destination",IF(AND($H67&lt;&gt;"Transferred",OR($J67&lt;&gt;"",$K67&lt;&gt;"")),"Check transfer fields",IF(AND($H67="Pending",$F67&gt;=Assumptions!$B$6,$F67&lt;=Assumptions!$B$6+Assumptions!$B$7),"Review upcoming lease end","OK"))))))))))</f>
        <v/>
      </c>
    </row>
    <row r="68">
      <c r="A68" s="18" t="n"/>
      <c r="B68" s="19" t="n"/>
      <c r="C68" s="18" t="n"/>
      <c r="D68" s="18" t="n"/>
      <c r="E68" s="32" t="n"/>
      <c r="F68" s="32" t="n"/>
      <c r="G68" s="32" t="n"/>
      <c r="H68" s="18" t="n"/>
      <c r="I68" s="32" t="n"/>
      <c r="J68" s="19" t="n"/>
      <c r="K68" s="18" t="n"/>
      <c r="L68" s="19" t="n"/>
      <c r="M68" s="12">
        <f>IF($A68="","",IF(AND($H68&lt;&gt;"Pending",$G68&lt;&gt;"",$G68&gt;=Assumptions!$B$4,$G68&lt;=Assumptions!$B$5),"Included",""))</f>
        <v/>
      </c>
      <c r="N68" s="12">
        <f>IF($A68="","",IF($H68="Renewed","Retained",IF($H68="Transferred","Retained",IF($H68="Non-Renewed","Not Retained",IF($H68="Pending","Pending","")))))</f>
        <v/>
      </c>
      <c r="O68" s="22">
        <f>IF($A68="","",IF(COUNTIF($A$5:$A$104,$A68)&gt;1,"Check duplicate tenancy ID",IF(OR($B68="",$C68="",$D68="",$E68="",$F68="",$H68=""),"Check missing required input",IF($F68&lt;$E68,"Check lease dates",IF(AND($G68&lt;&gt;"",$I68&lt;&gt;"",$I68&lt;$G68),"Check effective date",IF(AND($H68&lt;&gt;"Pending",OR($G68="",$I68="")),"Check decision or effective date",IF(AND($H68="Pending",OR($G68&lt;&gt;"",$I68&lt;&gt;"")),"Check pending dates",IF(AND($H68="Transferred",OR($J68="",$K68="")),"Check transfer destination",IF(AND($H68&lt;&gt;"Transferred",OR($J68&lt;&gt;"",$K68&lt;&gt;"")),"Check transfer fields",IF(AND($H68="Pending",$F68&gt;=Assumptions!$B$6,$F68&lt;=Assumptions!$B$6+Assumptions!$B$7),"Review upcoming lease end","OK"))))))))))</f>
        <v/>
      </c>
    </row>
    <row r="69">
      <c r="A69" s="18" t="n"/>
      <c r="B69" s="19" t="n"/>
      <c r="C69" s="18" t="n"/>
      <c r="D69" s="18" t="n"/>
      <c r="E69" s="32" t="n"/>
      <c r="F69" s="32" t="n"/>
      <c r="G69" s="32" t="n"/>
      <c r="H69" s="18" t="n"/>
      <c r="I69" s="32" t="n"/>
      <c r="J69" s="19" t="n"/>
      <c r="K69" s="18" t="n"/>
      <c r="L69" s="19" t="n"/>
      <c r="M69" s="15">
        <f>IF($A69="","",IF(AND($H69&lt;&gt;"Pending",$G69&lt;&gt;"",$G69&gt;=Assumptions!$B$4,$G69&lt;=Assumptions!$B$5),"Included",""))</f>
        <v/>
      </c>
      <c r="N69" s="15">
        <f>IF($A69="","",IF($H69="Renewed","Retained",IF($H69="Transferred","Retained",IF($H69="Non-Renewed","Not Retained",IF($H69="Pending","Pending","")))))</f>
        <v/>
      </c>
      <c r="O69" s="21">
        <f>IF($A69="","",IF(COUNTIF($A$5:$A$104,$A69)&gt;1,"Check duplicate tenancy ID",IF(OR($B69="",$C69="",$D69="",$E69="",$F69="",$H69=""),"Check missing required input",IF($F69&lt;$E69,"Check lease dates",IF(AND($G69&lt;&gt;"",$I69&lt;&gt;"",$I69&lt;$G69),"Check effective date",IF(AND($H69&lt;&gt;"Pending",OR($G69="",$I69="")),"Check decision or effective date",IF(AND($H69="Pending",OR($G69&lt;&gt;"",$I69&lt;&gt;"")),"Check pending dates",IF(AND($H69="Transferred",OR($J69="",$K69="")),"Check transfer destination",IF(AND($H69&lt;&gt;"Transferred",OR($J69&lt;&gt;"",$K69&lt;&gt;"")),"Check transfer fields",IF(AND($H69="Pending",$F69&gt;=Assumptions!$B$6,$F69&lt;=Assumptions!$B$6+Assumptions!$B$7),"Review upcoming lease end","OK"))))))))))</f>
        <v/>
      </c>
    </row>
    <row r="70">
      <c r="A70" s="18" t="n"/>
      <c r="B70" s="19" t="n"/>
      <c r="C70" s="18" t="n"/>
      <c r="D70" s="18" t="n"/>
      <c r="E70" s="32" t="n"/>
      <c r="F70" s="32" t="n"/>
      <c r="G70" s="32" t="n"/>
      <c r="H70" s="18" t="n"/>
      <c r="I70" s="32" t="n"/>
      <c r="J70" s="19" t="n"/>
      <c r="K70" s="18" t="n"/>
      <c r="L70" s="19" t="n"/>
      <c r="M70" s="12">
        <f>IF($A70="","",IF(AND($H70&lt;&gt;"Pending",$G70&lt;&gt;"",$G70&gt;=Assumptions!$B$4,$G70&lt;=Assumptions!$B$5),"Included",""))</f>
        <v/>
      </c>
      <c r="N70" s="12">
        <f>IF($A70="","",IF($H70="Renewed","Retained",IF($H70="Transferred","Retained",IF($H70="Non-Renewed","Not Retained",IF($H70="Pending","Pending","")))))</f>
        <v/>
      </c>
      <c r="O70" s="22">
        <f>IF($A70="","",IF(COUNTIF($A$5:$A$104,$A70)&gt;1,"Check duplicate tenancy ID",IF(OR($B70="",$C70="",$D70="",$E70="",$F70="",$H70=""),"Check missing required input",IF($F70&lt;$E70,"Check lease dates",IF(AND($G70&lt;&gt;"",$I70&lt;&gt;"",$I70&lt;$G70),"Check effective date",IF(AND($H70&lt;&gt;"Pending",OR($G70="",$I70="")),"Check decision or effective date",IF(AND($H70="Pending",OR($G70&lt;&gt;"",$I70&lt;&gt;"")),"Check pending dates",IF(AND($H70="Transferred",OR($J70="",$K70="")),"Check transfer destination",IF(AND($H70&lt;&gt;"Transferred",OR($J70&lt;&gt;"",$K70&lt;&gt;"")),"Check transfer fields",IF(AND($H70="Pending",$F70&gt;=Assumptions!$B$6,$F70&lt;=Assumptions!$B$6+Assumptions!$B$7),"Review upcoming lease end","OK"))))))))))</f>
        <v/>
      </c>
    </row>
    <row r="71">
      <c r="A71" s="18" t="n"/>
      <c r="B71" s="19" t="n"/>
      <c r="C71" s="18" t="n"/>
      <c r="D71" s="18" t="n"/>
      <c r="E71" s="32" t="n"/>
      <c r="F71" s="32" t="n"/>
      <c r="G71" s="32" t="n"/>
      <c r="H71" s="18" t="n"/>
      <c r="I71" s="32" t="n"/>
      <c r="J71" s="19" t="n"/>
      <c r="K71" s="18" t="n"/>
      <c r="L71" s="19" t="n"/>
      <c r="M71" s="15">
        <f>IF($A71="","",IF(AND($H71&lt;&gt;"Pending",$G71&lt;&gt;"",$G71&gt;=Assumptions!$B$4,$G71&lt;=Assumptions!$B$5),"Included",""))</f>
        <v/>
      </c>
      <c r="N71" s="15">
        <f>IF($A71="","",IF($H71="Renewed","Retained",IF($H71="Transferred","Retained",IF($H71="Non-Renewed","Not Retained",IF($H71="Pending","Pending","")))))</f>
        <v/>
      </c>
      <c r="O71" s="21">
        <f>IF($A71="","",IF(COUNTIF($A$5:$A$104,$A71)&gt;1,"Check duplicate tenancy ID",IF(OR($B71="",$C71="",$D71="",$E71="",$F71="",$H71=""),"Check missing required input",IF($F71&lt;$E71,"Check lease dates",IF(AND($G71&lt;&gt;"",$I71&lt;&gt;"",$I71&lt;$G71),"Check effective date",IF(AND($H71&lt;&gt;"Pending",OR($G71="",$I71="")),"Check decision or effective date",IF(AND($H71="Pending",OR($G71&lt;&gt;"",$I71&lt;&gt;"")),"Check pending dates",IF(AND($H71="Transferred",OR($J71="",$K71="")),"Check transfer destination",IF(AND($H71&lt;&gt;"Transferred",OR($J71&lt;&gt;"",$K71&lt;&gt;"")),"Check transfer fields",IF(AND($H71="Pending",$F71&gt;=Assumptions!$B$6,$F71&lt;=Assumptions!$B$6+Assumptions!$B$7),"Review upcoming lease end","OK"))))))))))</f>
        <v/>
      </c>
    </row>
    <row r="72">
      <c r="A72" s="18" t="n"/>
      <c r="B72" s="19" t="n"/>
      <c r="C72" s="18" t="n"/>
      <c r="D72" s="18" t="n"/>
      <c r="E72" s="32" t="n"/>
      <c r="F72" s="32" t="n"/>
      <c r="G72" s="32" t="n"/>
      <c r="H72" s="18" t="n"/>
      <c r="I72" s="32" t="n"/>
      <c r="J72" s="19" t="n"/>
      <c r="K72" s="18" t="n"/>
      <c r="L72" s="19" t="n"/>
      <c r="M72" s="12">
        <f>IF($A72="","",IF(AND($H72&lt;&gt;"Pending",$G72&lt;&gt;"",$G72&gt;=Assumptions!$B$4,$G72&lt;=Assumptions!$B$5),"Included",""))</f>
        <v/>
      </c>
      <c r="N72" s="12">
        <f>IF($A72="","",IF($H72="Renewed","Retained",IF($H72="Transferred","Retained",IF($H72="Non-Renewed","Not Retained",IF($H72="Pending","Pending","")))))</f>
        <v/>
      </c>
      <c r="O72" s="22">
        <f>IF($A72="","",IF(COUNTIF($A$5:$A$104,$A72)&gt;1,"Check duplicate tenancy ID",IF(OR($B72="",$C72="",$D72="",$E72="",$F72="",$H72=""),"Check missing required input",IF($F72&lt;$E72,"Check lease dates",IF(AND($G72&lt;&gt;"",$I72&lt;&gt;"",$I72&lt;$G72),"Check effective date",IF(AND($H72&lt;&gt;"Pending",OR($G72="",$I72="")),"Check decision or effective date",IF(AND($H72="Pending",OR($G72&lt;&gt;"",$I72&lt;&gt;"")),"Check pending dates",IF(AND($H72="Transferred",OR($J72="",$K72="")),"Check transfer destination",IF(AND($H72&lt;&gt;"Transferred",OR($J72&lt;&gt;"",$K72&lt;&gt;"")),"Check transfer fields",IF(AND($H72="Pending",$F72&gt;=Assumptions!$B$6,$F72&lt;=Assumptions!$B$6+Assumptions!$B$7),"Review upcoming lease end","OK"))))))))))</f>
        <v/>
      </c>
    </row>
    <row r="73">
      <c r="A73" s="18" t="n"/>
      <c r="B73" s="19" t="n"/>
      <c r="C73" s="18" t="n"/>
      <c r="D73" s="18" t="n"/>
      <c r="E73" s="32" t="n"/>
      <c r="F73" s="32" t="n"/>
      <c r="G73" s="32" t="n"/>
      <c r="H73" s="18" t="n"/>
      <c r="I73" s="32" t="n"/>
      <c r="J73" s="19" t="n"/>
      <c r="K73" s="18" t="n"/>
      <c r="L73" s="19" t="n"/>
      <c r="M73" s="15">
        <f>IF($A73="","",IF(AND($H73&lt;&gt;"Pending",$G73&lt;&gt;"",$G73&gt;=Assumptions!$B$4,$G73&lt;=Assumptions!$B$5),"Included",""))</f>
        <v/>
      </c>
      <c r="N73" s="15">
        <f>IF($A73="","",IF($H73="Renewed","Retained",IF($H73="Transferred","Retained",IF($H73="Non-Renewed","Not Retained",IF($H73="Pending","Pending","")))))</f>
        <v/>
      </c>
      <c r="O73" s="21">
        <f>IF($A73="","",IF(COUNTIF($A$5:$A$104,$A73)&gt;1,"Check duplicate tenancy ID",IF(OR($B73="",$C73="",$D73="",$E73="",$F73="",$H73=""),"Check missing required input",IF($F73&lt;$E73,"Check lease dates",IF(AND($G73&lt;&gt;"",$I73&lt;&gt;"",$I73&lt;$G73),"Check effective date",IF(AND($H73&lt;&gt;"Pending",OR($G73="",$I73="")),"Check decision or effective date",IF(AND($H73="Pending",OR($G73&lt;&gt;"",$I73&lt;&gt;"")),"Check pending dates",IF(AND($H73="Transferred",OR($J73="",$K73="")),"Check transfer destination",IF(AND($H73&lt;&gt;"Transferred",OR($J73&lt;&gt;"",$K73&lt;&gt;"")),"Check transfer fields",IF(AND($H73="Pending",$F73&gt;=Assumptions!$B$6,$F73&lt;=Assumptions!$B$6+Assumptions!$B$7),"Review upcoming lease end","OK"))))))))))</f>
        <v/>
      </c>
    </row>
    <row r="74">
      <c r="A74" s="18" t="n"/>
      <c r="B74" s="19" t="n"/>
      <c r="C74" s="18" t="n"/>
      <c r="D74" s="18" t="n"/>
      <c r="E74" s="32" t="n"/>
      <c r="F74" s="32" t="n"/>
      <c r="G74" s="32" t="n"/>
      <c r="H74" s="18" t="n"/>
      <c r="I74" s="32" t="n"/>
      <c r="J74" s="19" t="n"/>
      <c r="K74" s="18" t="n"/>
      <c r="L74" s="19" t="n"/>
      <c r="M74" s="12">
        <f>IF($A74="","",IF(AND($H74&lt;&gt;"Pending",$G74&lt;&gt;"",$G74&gt;=Assumptions!$B$4,$G74&lt;=Assumptions!$B$5),"Included",""))</f>
        <v/>
      </c>
      <c r="N74" s="12">
        <f>IF($A74="","",IF($H74="Renewed","Retained",IF($H74="Transferred","Retained",IF($H74="Non-Renewed","Not Retained",IF($H74="Pending","Pending","")))))</f>
        <v/>
      </c>
      <c r="O74" s="22">
        <f>IF($A74="","",IF(COUNTIF($A$5:$A$104,$A74)&gt;1,"Check duplicate tenancy ID",IF(OR($B74="",$C74="",$D74="",$E74="",$F74="",$H74=""),"Check missing required input",IF($F74&lt;$E74,"Check lease dates",IF(AND($G74&lt;&gt;"",$I74&lt;&gt;"",$I74&lt;$G74),"Check effective date",IF(AND($H74&lt;&gt;"Pending",OR($G74="",$I74="")),"Check decision or effective date",IF(AND($H74="Pending",OR($G74&lt;&gt;"",$I74&lt;&gt;"")),"Check pending dates",IF(AND($H74="Transferred",OR($J74="",$K74="")),"Check transfer destination",IF(AND($H74&lt;&gt;"Transferred",OR($J74&lt;&gt;"",$K74&lt;&gt;"")),"Check transfer fields",IF(AND($H74="Pending",$F74&gt;=Assumptions!$B$6,$F74&lt;=Assumptions!$B$6+Assumptions!$B$7),"Review upcoming lease end","OK"))))))))))</f>
        <v/>
      </c>
    </row>
    <row r="75">
      <c r="A75" s="18" t="n"/>
      <c r="B75" s="19" t="n"/>
      <c r="C75" s="18" t="n"/>
      <c r="D75" s="18" t="n"/>
      <c r="E75" s="32" t="n"/>
      <c r="F75" s="32" t="n"/>
      <c r="G75" s="32" t="n"/>
      <c r="H75" s="18" t="n"/>
      <c r="I75" s="32" t="n"/>
      <c r="J75" s="19" t="n"/>
      <c r="K75" s="18" t="n"/>
      <c r="L75" s="19" t="n"/>
      <c r="M75" s="15">
        <f>IF($A75="","",IF(AND($H75&lt;&gt;"Pending",$G75&lt;&gt;"",$G75&gt;=Assumptions!$B$4,$G75&lt;=Assumptions!$B$5),"Included",""))</f>
        <v/>
      </c>
      <c r="N75" s="15">
        <f>IF($A75="","",IF($H75="Renewed","Retained",IF($H75="Transferred","Retained",IF($H75="Non-Renewed","Not Retained",IF($H75="Pending","Pending","")))))</f>
        <v/>
      </c>
      <c r="O75" s="21">
        <f>IF($A75="","",IF(COUNTIF($A$5:$A$104,$A75)&gt;1,"Check duplicate tenancy ID",IF(OR($B75="",$C75="",$D75="",$E75="",$F75="",$H75=""),"Check missing required input",IF($F75&lt;$E75,"Check lease dates",IF(AND($G75&lt;&gt;"",$I75&lt;&gt;"",$I75&lt;$G75),"Check effective date",IF(AND($H75&lt;&gt;"Pending",OR($G75="",$I75="")),"Check decision or effective date",IF(AND($H75="Pending",OR($G75&lt;&gt;"",$I75&lt;&gt;"")),"Check pending dates",IF(AND($H75="Transferred",OR($J75="",$K75="")),"Check transfer destination",IF(AND($H75&lt;&gt;"Transferred",OR($J75&lt;&gt;"",$K75&lt;&gt;"")),"Check transfer fields",IF(AND($H75="Pending",$F75&gt;=Assumptions!$B$6,$F75&lt;=Assumptions!$B$6+Assumptions!$B$7),"Review upcoming lease end","OK"))))))))))</f>
        <v/>
      </c>
    </row>
    <row r="76">
      <c r="A76" s="18" t="n"/>
      <c r="B76" s="19" t="n"/>
      <c r="C76" s="18" t="n"/>
      <c r="D76" s="18" t="n"/>
      <c r="E76" s="32" t="n"/>
      <c r="F76" s="32" t="n"/>
      <c r="G76" s="32" t="n"/>
      <c r="H76" s="18" t="n"/>
      <c r="I76" s="32" t="n"/>
      <c r="J76" s="19" t="n"/>
      <c r="K76" s="18" t="n"/>
      <c r="L76" s="19" t="n"/>
      <c r="M76" s="12">
        <f>IF($A76="","",IF(AND($H76&lt;&gt;"Pending",$G76&lt;&gt;"",$G76&gt;=Assumptions!$B$4,$G76&lt;=Assumptions!$B$5),"Included",""))</f>
        <v/>
      </c>
      <c r="N76" s="12">
        <f>IF($A76="","",IF($H76="Renewed","Retained",IF($H76="Transferred","Retained",IF($H76="Non-Renewed","Not Retained",IF($H76="Pending","Pending","")))))</f>
        <v/>
      </c>
      <c r="O76" s="22">
        <f>IF($A76="","",IF(COUNTIF($A$5:$A$104,$A76)&gt;1,"Check duplicate tenancy ID",IF(OR($B76="",$C76="",$D76="",$E76="",$F76="",$H76=""),"Check missing required input",IF($F76&lt;$E76,"Check lease dates",IF(AND($G76&lt;&gt;"",$I76&lt;&gt;"",$I76&lt;$G76),"Check effective date",IF(AND($H76&lt;&gt;"Pending",OR($G76="",$I76="")),"Check decision or effective date",IF(AND($H76="Pending",OR($G76&lt;&gt;"",$I76&lt;&gt;"")),"Check pending dates",IF(AND($H76="Transferred",OR($J76="",$K76="")),"Check transfer destination",IF(AND($H76&lt;&gt;"Transferred",OR($J76&lt;&gt;"",$K76&lt;&gt;"")),"Check transfer fields",IF(AND($H76="Pending",$F76&gt;=Assumptions!$B$6,$F76&lt;=Assumptions!$B$6+Assumptions!$B$7),"Review upcoming lease end","OK"))))))))))</f>
        <v/>
      </c>
    </row>
    <row r="77">
      <c r="A77" s="18" t="n"/>
      <c r="B77" s="19" t="n"/>
      <c r="C77" s="18" t="n"/>
      <c r="D77" s="18" t="n"/>
      <c r="E77" s="32" t="n"/>
      <c r="F77" s="32" t="n"/>
      <c r="G77" s="32" t="n"/>
      <c r="H77" s="18" t="n"/>
      <c r="I77" s="32" t="n"/>
      <c r="J77" s="19" t="n"/>
      <c r="K77" s="18" t="n"/>
      <c r="L77" s="19" t="n"/>
      <c r="M77" s="15">
        <f>IF($A77="","",IF(AND($H77&lt;&gt;"Pending",$G77&lt;&gt;"",$G77&gt;=Assumptions!$B$4,$G77&lt;=Assumptions!$B$5),"Included",""))</f>
        <v/>
      </c>
      <c r="N77" s="15">
        <f>IF($A77="","",IF($H77="Renewed","Retained",IF($H77="Transferred","Retained",IF($H77="Non-Renewed","Not Retained",IF($H77="Pending","Pending","")))))</f>
        <v/>
      </c>
      <c r="O77" s="21">
        <f>IF($A77="","",IF(COUNTIF($A$5:$A$104,$A77)&gt;1,"Check duplicate tenancy ID",IF(OR($B77="",$C77="",$D77="",$E77="",$F77="",$H77=""),"Check missing required input",IF($F77&lt;$E77,"Check lease dates",IF(AND($G77&lt;&gt;"",$I77&lt;&gt;"",$I77&lt;$G77),"Check effective date",IF(AND($H77&lt;&gt;"Pending",OR($G77="",$I77="")),"Check decision or effective date",IF(AND($H77="Pending",OR($G77&lt;&gt;"",$I77&lt;&gt;"")),"Check pending dates",IF(AND($H77="Transferred",OR($J77="",$K77="")),"Check transfer destination",IF(AND($H77&lt;&gt;"Transferred",OR($J77&lt;&gt;"",$K77&lt;&gt;"")),"Check transfer fields",IF(AND($H77="Pending",$F77&gt;=Assumptions!$B$6,$F77&lt;=Assumptions!$B$6+Assumptions!$B$7),"Review upcoming lease end","OK"))))))))))</f>
        <v/>
      </c>
    </row>
    <row r="78">
      <c r="A78" s="18" t="n"/>
      <c r="B78" s="19" t="n"/>
      <c r="C78" s="18" t="n"/>
      <c r="D78" s="18" t="n"/>
      <c r="E78" s="32" t="n"/>
      <c r="F78" s="32" t="n"/>
      <c r="G78" s="32" t="n"/>
      <c r="H78" s="18" t="n"/>
      <c r="I78" s="32" t="n"/>
      <c r="J78" s="19" t="n"/>
      <c r="K78" s="18" t="n"/>
      <c r="L78" s="19" t="n"/>
      <c r="M78" s="12">
        <f>IF($A78="","",IF(AND($H78&lt;&gt;"Pending",$G78&lt;&gt;"",$G78&gt;=Assumptions!$B$4,$G78&lt;=Assumptions!$B$5),"Included",""))</f>
        <v/>
      </c>
      <c r="N78" s="12">
        <f>IF($A78="","",IF($H78="Renewed","Retained",IF($H78="Transferred","Retained",IF($H78="Non-Renewed","Not Retained",IF($H78="Pending","Pending","")))))</f>
        <v/>
      </c>
      <c r="O78" s="22">
        <f>IF($A78="","",IF(COUNTIF($A$5:$A$104,$A78)&gt;1,"Check duplicate tenancy ID",IF(OR($B78="",$C78="",$D78="",$E78="",$F78="",$H78=""),"Check missing required input",IF($F78&lt;$E78,"Check lease dates",IF(AND($G78&lt;&gt;"",$I78&lt;&gt;"",$I78&lt;$G78),"Check effective date",IF(AND($H78&lt;&gt;"Pending",OR($G78="",$I78="")),"Check decision or effective date",IF(AND($H78="Pending",OR($G78&lt;&gt;"",$I78&lt;&gt;"")),"Check pending dates",IF(AND($H78="Transferred",OR($J78="",$K78="")),"Check transfer destination",IF(AND($H78&lt;&gt;"Transferred",OR($J78&lt;&gt;"",$K78&lt;&gt;"")),"Check transfer fields",IF(AND($H78="Pending",$F78&gt;=Assumptions!$B$6,$F78&lt;=Assumptions!$B$6+Assumptions!$B$7),"Review upcoming lease end","OK"))))))))))</f>
        <v/>
      </c>
    </row>
    <row r="79">
      <c r="A79" s="18" t="n"/>
      <c r="B79" s="19" t="n"/>
      <c r="C79" s="18" t="n"/>
      <c r="D79" s="18" t="n"/>
      <c r="E79" s="32" t="n"/>
      <c r="F79" s="32" t="n"/>
      <c r="G79" s="32" t="n"/>
      <c r="H79" s="18" t="n"/>
      <c r="I79" s="32" t="n"/>
      <c r="J79" s="19" t="n"/>
      <c r="K79" s="18" t="n"/>
      <c r="L79" s="19" t="n"/>
      <c r="M79" s="15">
        <f>IF($A79="","",IF(AND($H79&lt;&gt;"Pending",$G79&lt;&gt;"",$G79&gt;=Assumptions!$B$4,$G79&lt;=Assumptions!$B$5),"Included",""))</f>
        <v/>
      </c>
      <c r="N79" s="15">
        <f>IF($A79="","",IF($H79="Renewed","Retained",IF($H79="Transferred","Retained",IF($H79="Non-Renewed","Not Retained",IF($H79="Pending","Pending","")))))</f>
        <v/>
      </c>
      <c r="O79" s="21">
        <f>IF($A79="","",IF(COUNTIF($A$5:$A$104,$A79)&gt;1,"Check duplicate tenancy ID",IF(OR($B79="",$C79="",$D79="",$E79="",$F79="",$H79=""),"Check missing required input",IF($F79&lt;$E79,"Check lease dates",IF(AND($G79&lt;&gt;"",$I79&lt;&gt;"",$I79&lt;$G79),"Check effective date",IF(AND($H79&lt;&gt;"Pending",OR($G79="",$I79="")),"Check decision or effective date",IF(AND($H79="Pending",OR($G79&lt;&gt;"",$I79&lt;&gt;"")),"Check pending dates",IF(AND($H79="Transferred",OR($J79="",$K79="")),"Check transfer destination",IF(AND($H79&lt;&gt;"Transferred",OR($J79&lt;&gt;"",$K79&lt;&gt;"")),"Check transfer fields",IF(AND($H79="Pending",$F79&gt;=Assumptions!$B$6,$F79&lt;=Assumptions!$B$6+Assumptions!$B$7),"Review upcoming lease end","OK"))))))))))</f>
        <v/>
      </c>
    </row>
    <row r="80">
      <c r="A80" s="18" t="n"/>
      <c r="B80" s="19" t="n"/>
      <c r="C80" s="18" t="n"/>
      <c r="D80" s="18" t="n"/>
      <c r="E80" s="32" t="n"/>
      <c r="F80" s="32" t="n"/>
      <c r="G80" s="32" t="n"/>
      <c r="H80" s="18" t="n"/>
      <c r="I80" s="32" t="n"/>
      <c r="J80" s="19" t="n"/>
      <c r="K80" s="18" t="n"/>
      <c r="L80" s="19" t="n"/>
      <c r="M80" s="12">
        <f>IF($A80="","",IF(AND($H80&lt;&gt;"Pending",$G80&lt;&gt;"",$G80&gt;=Assumptions!$B$4,$G80&lt;=Assumptions!$B$5),"Included",""))</f>
        <v/>
      </c>
      <c r="N80" s="12">
        <f>IF($A80="","",IF($H80="Renewed","Retained",IF($H80="Transferred","Retained",IF($H80="Non-Renewed","Not Retained",IF($H80="Pending","Pending","")))))</f>
        <v/>
      </c>
      <c r="O80" s="22">
        <f>IF($A80="","",IF(COUNTIF($A$5:$A$104,$A80)&gt;1,"Check duplicate tenancy ID",IF(OR($B80="",$C80="",$D80="",$E80="",$F80="",$H80=""),"Check missing required input",IF($F80&lt;$E80,"Check lease dates",IF(AND($G80&lt;&gt;"",$I80&lt;&gt;"",$I80&lt;$G80),"Check effective date",IF(AND($H80&lt;&gt;"Pending",OR($G80="",$I80="")),"Check decision or effective date",IF(AND($H80="Pending",OR($G80&lt;&gt;"",$I80&lt;&gt;"")),"Check pending dates",IF(AND($H80="Transferred",OR($J80="",$K80="")),"Check transfer destination",IF(AND($H80&lt;&gt;"Transferred",OR($J80&lt;&gt;"",$K80&lt;&gt;"")),"Check transfer fields",IF(AND($H80="Pending",$F80&gt;=Assumptions!$B$6,$F80&lt;=Assumptions!$B$6+Assumptions!$B$7),"Review upcoming lease end","OK"))))))))))</f>
        <v/>
      </c>
    </row>
    <row r="81">
      <c r="A81" s="18" t="n"/>
      <c r="B81" s="19" t="n"/>
      <c r="C81" s="18" t="n"/>
      <c r="D81" s="18" t="n"/>
      <c r="E81" s="32" t="n"/>
      <c r="F81" s="32" t="n"/>
      <c r="G81" s="32" t="n"/>
      <c r="H81" s="18" t="n"/>
      <c r="I81" s="32" t="n"/>
      <c r="J81" s="19" t="n"/>
      <c r="K81" s="18" t="n"/>
      <c r="L81" s="19" t="n"/>
      <c r="M81" s="15">
        <f>IF($A81="","",IF(AND($H81&lt;&gt;"Pending",$G81&lt;&gt;"",$G81&gt;=Assumptions!$B$4,$G81&lt;=Assumptions!$B$5),"Included",""))</f>
        <v/>
      </c>
      <c r="N81" s="15">
        <f>IF($A81="","",IF($H81="Renewed","Retained",IF($H81="Transferred","Retained",IF($H81="Non-Renewed","Not Retained",IF($H81="Pending","Pending","")))))</f>
        <v/>
      </c>
      <c r="O81" s="21">
        <f>IF($A81="","",IF(COUNTIF($A$5:$A$104,$A81)&gt;1,"Check duplicate tenancy ID",IF(OR($B81="",$C81="",$D81="",$E81="",$F81="",$H81=""),"Check missing required input",IF($F81&lt;$E81,"Check lease dates",IF(AND($G81&lt;&gt;"",$I81&lt;&gt;"",$I81&lt;$G81),"Check effective date",IF(AND($H81&lt;&gt;"Pending",OR($G81="",$I81="")),"Check decision or effective date",IF(AND($H81="Pending",OR($G81&lt;&gt;"",$I81&lt;&gt;"")),"Check pending dates",IF(AND($H81="Transferred",OR($J81="",$K81="")),"Check transfer destination",IF(AND($H81&lt;&gt;"Transferred",OR($J81&lt;&gt;"",$K81&lt;&gt;"")),"Check transfer fields",IF(AND($H81="Pending",$F81&gt;=Assumptions!$B$6,$F81&lt;=Assumptions!$B$6+Assumptions!$B$7),"Review upcoming lease end","OK"))))))))))</f>
        <v/>
      </c>
    </row>
    <row r="82">
      <c r="A82" s="18" t="n"/>
      <c r="B82" s="19" t="n"/>
      <c r="C82" s="18" t="n"/>
      <c r="D82" s="18" t="n"/>
      <c r="E82" s="32" t="n"/>
      <c r="F82" s="32" t="n"/>
      <c r="G82" s="32" t="n"/>
      <c r="H82" s="18" t="n"/>
      <c r="I82" s="32" t="n"/>
      <c r="J82" s="19" t="n"/>
      <c r="K82" s="18" t="n"/>
      <c r="L82" s="19" t="n"/>
      <c r="M82" s="12">
        <f>IF($A82="","",IF(AND($H82&lt;&gt;"Pending",$G82&lt;&gt;"",$G82&gt;=Assumptions!$B$4,$G82&lt;=Assumptions!$B$5),"Included",""))</f>
        <v/>
      </c>
      <c r="N82" s="12">
        <f>IF($A82="","",IF($H82="Renewed","Retained",IF($H82="Transferred","Retained",IF($H82="Non-Renewed","Not Retained",IF($H82="Pending","Pending","")))))</f>
        <v/>
      </c>
      <c r="O82" s="22">
        <f>IF($A82="","",IF(COUNTIF($A$5:$A$104,$A82)&gt;1,"Check duplicate tenancy ID",IF(OR($B82="",$C82="",$D82="",$E82="",$F82="",$H82=""),"Check missing required input",IF($F82&lt;$E82,"Check lease dates",IF(AND($G82&lt;&gt;"",$I82&lt;&gt;"",$I82&lt;$G82),"Check effective date",IF(AND($H82&lt;&gt;"Pending",OR($G82="",$I82="")),"Check decision or effective date",IF(AND($H82="Pending",OR($G82&lt;&gt;"",$I82&lt;&gt;"")),"Check pending dates",IF(AND($H82="Transferred",OR($J82="",$K82="")),"Check transfer destination",IF(AND($H82&lt;&gt;"Transferred",OR($J82&lt;&gt;"",$K82&lt;&gt;"")),"Check transfer fields",IF(AND($H82="Pending",$F82&gt;=Assumptions!$B$6,$F82&lt;=Assumptions!$B$6+Assumptions!$B$7),"Review upcoming lease end","OK"))))))))))</f>
        <v/>
      </c>
    </row>
    <row r="83">
      <c r="A83" s="18" t="n"/>
      <c r="B83" s="19" t="n"/>
      <c r="C83" s="18" t="n"/>
      <c r="D83" s="18" t="n"/>
      <c r="E83" s="32" t="n"/>
      <c r="F83" s="32" t="n"/>
      <c r="G83" s="32" t="n"/>
      <c r="H83" s="18" t="n"/>
      <c r="I83" s="32" t="n"/>
      <c r="J83" s="19" t="n"/>
      <c r="K83" s="18" t="n"/>
      <c r="L83" s="19" t="n"/>
      <c r="M83" s="15">
        <f>IF($A83="","",IF(AND($H83&lt;&gt;"Pending",$G83&lt;&gt;"",$G83&gt;=Assumptions!$B$4,$G83&lt;=Assumptions!$B$5),"Included",""))</f>
        <v/>
      </c>
      <c r="N83" s="15">
        <f>IF($A83="","",IF($H83="Renewed","Retained",IF($H83="Transferred","Retained",IF($H83="Non-Renewed","Not Retained",IF($H83="Pending","Pending","")))))</f>
        <v/>
      </c>
      <c r="O83" s="21">
        <f>IF($A83="","",IF(COUNTIF($A$5:$A$104,$A83)&gt;1,"Check duplicate tenancy ID",IF(OR($B83="",$C83="",$D83="",$E83="",$F83="",$H83=""),"Check missing required input",IF($F83&lt;$E83,"Check lease dates",IF(AND($G83&lt;&gt;"",$I83&lt;&gt;"",$I83&lt;$G83),"Check effective date",IF(AND($H83&lt;&gt;"Pending",OR($G83="",$I83="")),"Check decision or effective date",IF(AND($H83="Pending",OR($G83&lt;&gt;"",$I83&lt;&gt;"")),"Check pending dates",IF(AND($H83="Transferred",OR($J83="",$K83="")),"Check transfer destination",IF(AND($H83&lt;&gt;"Transferred",OR($J83&lt;&gt;"",$K83&lt;&gt;"")),"Check transfer fields",IF(AND($H83="Pending",$F83&gt;=Assumptions!$B$6,$F83&lt;=Assumptions!$B$6+Assumptions!$B$7),"Review upcoming lease end","OK"))))))))))</f>
        <v/>
      </c>
    </row>
    <row r="84">
      <c r="A84" s="18" t="n"/>
      <c r="B84" s="19" t="n"/>
      <c r="C84" s="18" t="n"/>
      <c r="D84" s="18" t="n"/>
      <c r="E84" s="32" t="n"/>
      <c r="F84" s="32" t="n"/>
      <c r="G84" s="32" t="n"/>
      <c r="H84" s="18" t="n"/>
      <c r="I84" s="32" t="n"/>
      <c r="J84" s="19" t="n"/>
      <c r="K84" s="18" t="n"/>
      <c r="L84" s="19" t="n"/>
      <c r="M84" s="12">
        <f>IF($A84="","",IF(AND($H84&lt;&gt;"Pending",$G84&lt;&gt;"",$G84&gt;=Assumptions!$B$4,$G84&lt;=Assumptions!$B$5),"Included",""))</f>
        <v/>
      </c>
      <c r="N84" s="12">
        <f>IF($A84="","",IF($H84="Renewed","Retained",IF($H84="Transferred","Retained",IF($H84="Non-Renewed","Not Retained",IF($H84="Pending","Pending","")))))</f>
        <v/>
      </c>
      <c r="O84" s="22">
        <f>IF($A84="","",IF(COUNTIF($A$5:$A$104,$A84)&gt;1,"Check duplicate tenancy ID",IF(OR($B84="",$C84="",$D84="",$E84="",$F84="",$H84=""),"Check missing required input",IF($F84&lt;$E84,"Check lease dates",IF(AND($G84&lt;&gt;"",$I84&lt;&gt;"",$I84&lt;$G84),"Check effective date",IF(AND($H84&lt;&gt;"Pending",OR($G84="",$I84="")),"Check decision or effective date",IF(AND($H84="Pending",OR($G84&lt;&gt;"",$I84&lt;&gt;"")),"Check pending dates",IF(AND($H84="Transferred",OR($J84="",$K84="")),"Check transfer destination",IF(AND($H84&lt;&gt;"Transferred",OR($J84&lt;&gt;"",$K84&lt;&gt;"")),"Check transfer fields",IF(AND($H84="Pending",$F84&gt;=Assumptions!$B$6,$F84&lt;=Assumptions!$B$6+Assumptions!$B$7),"Review upcoming lease end","OK"))))))))))</f>
        <v/>
      </c>
    </row>
    <row r="85">
      <c r="A85" s="18" t="n"/>
      <c r="B85" s="19" t="n"/>
      <c r="C85" s="18" t="n"/>
      <c r="D85" s="18" t="n"/>
      <c r="E85" s="32" t="n"/>
      <c r="F85" s="32" t="n"/>
      <c r="G85" s="32" t="n"/>
      <c r="H85" s="18" t="n"/>
      <c r="I85" s="32" t="n"/>
      <c r="J85" s="19" t="n"/>
      <c r="K85" s="18" t="n"/>
      <c r="L85" s="19" t="n"/>
      <c r="M85" s="15">
        <f>IF($A85="","",IF(AND($H85&lt;&gt;"Pending",$G85&lt;&gt;"",$G85&gt;=Assumptions!$B$4,$G85&lt;=Assumptions!$B$5),"Included",""))</f>
        <v/>
      </c>
      <c r="N85" s="15">
        <f>IF($A85="","",IF($H85="Renewed","Retained",IF($H85="Transferred","Retained",IF($H85="Non-Renewed","Not Retained",IF($H85="Pending","Pending","")))))</f>
        <v/>
      </c>
      <c r="O85" s="21">
        <f>IF($A85="","",IF(COUNTIF($A$5:$A$104,$A85)&gt;1,"Check duplicate tenancy ID",IF(OR($B85="",$C85="",$D85="",$E85="",$F85="",$H85=""),"Check missing required input",IF($F85&lt;$E85,"Check lease dates",IF(AND($G85&lt;&gt;"",$I85&lt;&gt;"",$I85&lt;$G85),"Check effective date",IF(AND($H85&lt;&gt;"Pending",OR($G85="",$I85="")),"Check decision or effective date",IF(AND($H85="Pending",OR($G85&lt;&gt;"",$I85&lt;&gt;"")),"Check pending dates",IF(AND($H85="Transferred",OR($J85="",$K85="")),"Check transfer destination",IF(AND($H85&lt;&gt;"Transferred",OR($J85&lt;&gt;"",$K85&lt;&gt;"")),"Check transfer fields",IF(AND($H85="Pending",$F85&gt;=Assumptions!$B$6,$F85&lt;=Assumptions!$B$6+Assumptions!$B$7),"Review upcoming lease end","OK"))))))))))</f>
        <v/>
      </c>
    </row>
    <row r="86">
      <c r="A86" s="18" t="n"/>
      <c r="B86" s="19" t="n"/>
      <c r="C86" s="18" t="n"/>
      <c r="D86" s="18" t="n"/>
      <c r="E86" s="32" t="n"/>
      <c r="F86" s="32" t="n"/>
      <c r="G86" s="32" t="n"/>
      <c r="H86" s="18" t="n"/>
      <c r="I86" s="32" t="n"/>
      <c r="J86" s="19" t="n"/>
      <c r="K86" s="18" t="n"/>
      <c r="L86" s="19" t="n"/>
      <c r="M86" s="12">
        <f>IF($A86="","",IF(AND($H86&lt;&gt;"Pending",$G86&lt;&gt;"",$G86&gt;=Assumptions!$B$4,$G86&lt;=Assumptions!$B$5),"Included",""))</f>
        <v/>
      </c>
      <c r="N86" s="12">
        <f>IF($A86="","",IF($H86="Renewed","Retained",IF($H86="Transferred","Retained",IF($H86="Non-Renewed","Not Retained",IF($H86="Pending","Pending","")))))</f>
        <v/>
      </c>
      <c r="O86" s="22">
        <f>IF($A86="","",IF(COUNTIF($A$5:$A$104,$A86)&gt;1,"Check duplicate tenancy ID",IF(OR($B86="",$C86="",$D86="",$E86="",$F86="",$H86=""),"Check missing required input",IF($F86&lt;$E86,"Check lease dates",IF(AND($G86&lt;&gt;"",$I86&lt;&gt;"",$I86&lt;$G86),"Check effective date",IF(AND($H86&lt;&gt;"Pending",OR($G86="",$I86="")),"Check decision or effective date",IF(AND($H86="Pending",OR($G86&lt;&gt;"",$I86&lt;&gt;"")),"Check pending dates",IF(AND($H86="Transferred",OR($J86="",$K86="")),"Check transfer destination",IF(AND($H86&lt;&gt;"Transferred",OR($J86&lt;&gt;"",$K86&lt;&gt;"")),"Check transfer fields",IF(AND($H86="Pending",$F86&gt;=Assumptions!$B$6,$F86&lt;=Assumptions!$B$6+Assumptions!$B$7),"Review upcoming lease end","OK"))))))))))</f>
        <v/>
      </c>
    </row>
    <row r="87">
      <c r="A87" s="18" t="n"/>
      <c r="B87" s="19" t="n"/>
      <c r="C87" s="18" t="n"/>
      <c r="D87" s="18" t="n"/>
      <c r="E87" s="32" t="n"/>
      <c r="F87" s="32" t="n"/>
      <c r="G87" s="32" t="n"/>
      <c r="H87" s="18" t="n"/>
      <c r="I87" s="32" t="n"/>
      <c r="J87" s="19" t="n"/>
      <c r="K87" s="18" t="n"/>
      <c r="L87" s="19" t="n"/>
      <c r="M87" s="15">
        <f>IF($A87="","",IF(AND($H87&lt;&gt;"Pending",$G87&lt;&gt;"",$G87&gt;=Assumptions!$B$4,$G87&lt;=Assumptions!$B$5),"Included",""))</f>
        <v/>
      </c>
      <c r="N87" s="15">
        <f>IF($A87="","",IF($H87="Renewed","Retained",IF($H87="Transferred","Retained",IF($H87="Non-Renewed","Not Retained",IF($H87="Pending","Pending","")))))</f>
        <v/>
      </c>
      <c r="O87" s="21">
        <f>IF($A87="","",IF(COUNTIF($A$5:$A$104,$A87)&gt;1,"Check duplicate tenancy ID",IF(OR($B87="",$C87="",$D87="",$E87="",$F87="",$H87=""),"Check missing required input",IF($F87&lt;$E87,"Check lease dates",IF(AND($G87&lt;&gt;"",$I87&lt;&gt;"",$I87&lt;$G87),"Check effective date",IF(AND($H87&lt;&gt;"Pending",OR($G87="",$I87="")),"Check decision or effective date",IF(AND($H87="Pending",OR($G87&lt;&gt;"",$I87&lt;&gt;"")),"Check pending dates",IF(AND($H87="Transferred",OR($J87="",$K87="")),"Check transfer destination",IF(AND($H87&lt;&gt;"Transferred",OR($J87&lt;&gt;"",$K87&lt;&gt;"")),"Check transfer fields",IF(AND($H87="Pending",$F87&gt;=Assumptions!$B$6,$F87&lt;=Assumptions!$B$6+Assumptions!$B$7),"Review upcoming lease end","OK"))))))))))</f>
        <v/>
      </c>
    </row>
    <row r="88">
      <c r="A88" s="18" t="n"/>
      <c r="B88" s="19" t="n"/>
      <c r="C88" s="18" t="n"/>
      <c r="D88" s="18" t="n"/>
      <c r="E88" s="32" t="n"/>
      <c r="F88" s="32" t="n"/>
      <c r="G88" s="32" t="n"/>
      <c r="H88" s="18" t="n"/>
      <c r="I88" s="32" t="n"/>
      <c r="J88" s="19" t="n"/>
      <c r="K88" s="18" t="n"/>
      <c r="L88" s="19" t="n"/>
      <c r="M88" s="12">
        <f>IF($A88="","",IF(AND($H88&lt;&gt;"Pending",$G88&lt;&gt;"",$G88&gt;=Assumptions!$B$4,$G88&lt;=Assumptions!$B$5),"Included",""))</f>
        <v/>
      </c>
      <c r="N88" s="12">
        <f>IF($A88="","",IF($H88="Renewed","Retained",IF($H88="Transferred","Retained",IF($H88="Non-Renewed","Not Retained",IF($H88="Pending","Pending","")))))</f>
        <v/>
      </c>
      <c r="O88" s="22">
        <f>IF($A88="","",IF(COUNTIF($A$5:$A$104,$A88)&gt;1,"Check duplicate tenancy ID",IF(OR($B88="",$C88="",$D88="",$E88="",$F88="",$H88=""),"Check missing required input",IF($F88&lt;$E88,"Check lease dates",IF(AND($G88&lt;&gt;"",$I88&lt;&gt;"",$I88&lt;$G88),"Check effective date",IF(AND($H88&lt;&gt;"Pending",OR($G88="",$I88="")),"Check decision or effective date",IF(AND($H88="Pending",OR($G88&lt;&gt;"",$I88&lt;&gt;"")),"Check pending dates",IF(AND($H88="Transferred",OR($J88="",$K88="")),"Check transfer destination",IF(AND($H88&lt;&gt;"Transferred",OR($J88&lt;&gt;"",$K88&lt;&gt;"")),"Check transfer fields",IF(AND($H88="Pending",$F88&gt;=Assumptions!$B$6,$F88&lt;=Assumptions!$B$6+Assumptions!$B$7),"Review upcoming lease end","OK"))))))))))</f>
        <v/>
      </c>
    </row>
    <row r="89">
      <c r="A89" s="18" t="n"/>
      <c r="B89" s="19" t="n"/>
      <c r="C89" s="18" t="n"/>
      <c r="D89" s="18" t="n"/>
      <c r="E89" s="32" t="n"/>
      <c r="F89" s="32" t="n"/>
      <c r="G89" s="32" t="n"/>
      <c r="H89" s="18" t="n"/>
      <c r="I89" s="32" t="n"/>
      <c r="J89" s="19" t="n"/>
      <c r="K89" s="18" t="n"/>
      <c r="L89" s="19" t="n"/>
      <c r="M89" s="15">
        <f>IF($A89="","",IF(AND($H89&lt;&gt;"Pending",$G89&lt;&gt;"",$G89&gt;=Assumptions!$B$4,$G89&lt;=Assumptions!$B$5),"Included",""))</f>
        <v/>
      </c>
      <c r="N89" s="15">
        <f>IF($A89="","",IF($H89="Renewed","Retained",IF($H89="Transferred","Retained",IF($H89="Non-Renewed","Not Retained",IF($H89="Pending","Pending","")))))</f>
        <v/>
      </c>
      <c r="O89" s="21">
        <f>IF($A89="","",IF(COUNTIF($A$5:$A$104,$A89)&gt;1,"Check duplicate tenancy ID",IF(OR($B89="",$C89="",$D89="",$E89="",$F89="",$H89=""),"Check missing required input",IF($F89&lt;$E89,"Check lease dates",IF(AND($G89&lt;&gt;"",$I89&lt;&gt;"",$I89&lt;$G89),"Check effective date",IF(AND($H89&lt;&gt;"Pending",OR($G89="",$I89="")),"Check decision or effective date",IF(AND($H89="Pending",OR($G89&lt;&gt;"",$I89&lt;&gt;"")),"Check pending dates",IF(AND($H89="Transferred",OR($J89="",$K89="")),"Check transfer destination",IF(AND($H89&lt;&gt;"Transferred",OR($J89&lt;&gt;"",$K89&lt;&gt;"")),"Check transfer fields",IF(AND($H89="Pending",$F89&gt;=Assumptions!$B$6,$F89&lt;=Assumptions!$B$6+Assumptions!$B$7),"Review upcoming lease end","OK"))))))))))</f>
        <v/>
      </c>
    </row>
    <row r="90">
      <c r="A90" s="18" t="n"/>
      <c r="B90" s="19" t="n"/>
      <c r="C90" s="18" t="n"/>
      <c r="D90" s="18" t="n"/>
      <c r="E90" s="32" t="n"/>
      <c r="F90" s="32" t="n"/>
      <c r="G90" s="32" t="n"/>
      <c r="H90" s="18" t="n"/>
      <c r="I90" s="32" t="n"/>
      <c r="J90" s="19" t="n"/>
      <c r="K90" s="18" t="n"/>
      <c r="L90" s="19" t="n"/>
      <c r="M90" s="12">
        <f>IF($A90="","",IF(AND($H90&lt;&gt;"Pending",$G90&lt;&gt;"",$G90&gt;=Assumptions!$B$4,$G90&lt;=Assumptions!$B$5),"Included",""))</f>
        <v/>
      </c>
      <c r="N90" s="12">
        <f>IF($A90="","",IF($H90="Renewed","Retained",IF($H90="Transferred","Retained",IF($H90="Non-Renewed","Not Retained",IF($H90="Pending","Pending","")))))</f>
        <v/>
      </c>
      <c r="O90" s="22">
        <f>IF($A90="","",IF(COUNTIF($A$5:$A$104,$A90)&gt;1,"Check duplicate tenancy ID",IF(OR($B90="",$C90="",$D90="",$E90="",$F90="",$H90=""),"Check missing required input",IF($F90&lt;$E90,"Check lease dates",IF(AND($G90&lt;&gt;"",$I90&lt;&gt;"",$I90&lt;$G90),"Check effective date",IF(AND($H90&lt;&gt;"Pending",OR($G90="",$I90="")),"Check decision or effective date",IF(AND($H90="Pending",OR($G90&lt;&gt;"",$I90&lt;&gt;"")),"Check pending dates",IF(AND($H90="Transferred",OR($J90="",$K90="")),"Check transfer destination",IF(AND($H90&lt;&gt;"Transferred",OR($J90&lt;&gt;"",$K90&lt;&gt;"")),"Check transfer fields",IF(AND($H90="Pending",$F90&gt;=Assumptions!$B$6,$F90&lt;=Assumptions!$B$6+Assumptions!$B$7),"Review upcoming lease end","OK"))))))))))</f>
        <v/>
      </c>
    </row>
    <row r="91">
      <c r="A91" s="18" t="n"/>
      <c r="B91" s="19" t="n"/>
      <c r="C91" s="18" t="n"/>
      <c r="D91" s="18" t="n"/>
      <c r="E91" s="32" t="n"/>
      <c r="F91" s="32" t="n"/>
      <c r="G91" s="32" t="n"/>
      <c r="H91" s="18" t="n"/>
      <c r="I91" s="32" t="n"/>
      <c r="J91" s="19" t="n"/>
      <c r="K91" s="18" t="n"/>
      <c r="L91" s="19" t="n"/>
      <c r="M91" s="15">
        <f>IF($A91="","",IF(AND($H91&lt;&gt;"Pending",$G91&lt;&gt;"",$G91&gt;=Assumptions!$B$4,$G91&lt;=Assumptions!$B$5),"Included",""))</f>
        <v/>
      </c>
      <c r="N91" s="15">
        <f>IF($A91="","",IF($H91="Renewed","Retained",IF($H91="Transferred","Retained",IF($H91="Non-Renewed","Not Retained",IF($H91="Pending","Pending","")))))</f>
        <v/>
      </c>
      <c r="O91" s="21">
        <f>IF($A91="","",IF(COUNTIF($A$5:$A$104,$A91)&gt;1,"Check duplicate tenancy ID",IF(OR($B91="",$C91="",$D91="",$E91="",$F91="",$H91=""),"Check missing required input",IF($F91&lt;$E91,"Check lease dates",IF(AND($G91&lt;&gt;"",$I91&lt;&gt;"",$I91&lt;$G91),"Check effective date",IF(AND($H91&lt;&gt;"Pending",OR($G91="",$I91="")),"Check decision or effective date",IF(AND($H91="Pending",OR($G91&lt;&gt;"",$I91&lt;&gt;"")),"Check pending dates",IF(AND($H91="Transferred",OR($J91="",$K91="")),"Check transfer destination",IF(AND($H91&lt;&gt;"Transferred",OR($J91&lt;&gt;"",$K91&lt;&gt;"")),"Check transfer fields",IF(AND($H91="Pending",$F91&gt;=Assumptions!$B$6,$F91&lt;=Assumptions!$B$6+Assumptions!$B$7),"Review upcoming lease end","OK"))))))))))</f>
        <v/>
      </c>
    </row>
    <row r="92">
      <c r="A92" s="18" t="n"/>
      <c r="B92" s="19" t="n"/>
      <c r="C92" s="18" t="n"/>
      <c r="D92" s="18" t="n"/>
      <c r="E92" s="32" t="n"/>
      <c r="F92" s="32" t="n"/>
      <c r="G92" s="32" t="n"/>
      <c r="H92" s="18" t="n"/>
      <c r="I92" s="32" t="n"/>
      <c r="J92" s="19" t="n"/>
      <c r="K92" s="18" t="n"/>
      <c r="L92" s="19" t="n"/>
      <c r="M92" s="12">
        <f>IF($A92="","",IF(AND($H92&lt;&gt;"Pending",$G92&lt;&gt;"",$G92&gt;=Assumptions!$B$4,$G92&lt;=Assumptions!$B$5),"Included",""))</f>
        <v/>
      </c>
      <c r="N92" s="12">
        <f>IF($A92="","",IF($H92="Renewed","Retained",IF($H92="Transferred","Retained",IF($H92="Non-Renewed","Not Retained",IF($H92="Pending","Pending","")))))</f>
        <v/>
      </c>
      <c r="O92" s="22">
        <f>IF($A92="","",IF(COUNTIF($A$5:$A$104,$A92)&gt;1,"Check duplicate tenancy ID",IF(OR($B92="",$C92="",$D92="",$E92="",$F92="",$H92=""),"Check missing required input",IF($F92&lt;$E92,"Check lease dates",IF(AND($G92&lt;&gt;"",$I92&lt;&gt;"",$I92&lt;$G92),"Check effective date",IF(AND($H92&lt;&gt;"Pending",OR($G92="",$I92="")),"Check decision or effective date",IF(AND($H92="Pending",OR($G92&lt;&gt;"",$I92&lt;&gt;"")),"Check pending dates",IF(AND($H92="Transferred",OR($J92="",$K92="")),"Check transfer destination",IF(AND($H92&lt;&gt;"Transferred",OR($J92&lt;&gt;"",$K92&lt;&gt;"")),"Check transfer fields",IF(AND($H92="Pending",$F92&gt;=Assumptions!$B$6,$F92&lt;=Assumptions!$B$6+Assumptions!$B$7),"Review upcoming lease end","OK"))))))))))</f>
        <v/>
      </c>
    </row>
    <row r="93">
      <c r="A93" s="18" t="n"/>
      <c r="B93" s="19" t="n"/>
      <c r="C93" s="18" t="n"/>
      <c r="D93" s="18" t="n"/>
      <c r="E93" s="32" t="n"/>
      <c r="F93" s="32" t="n"/>
      <c r="G93" s="32" t="n"/>
      <c r="H93" s="18" t="n"/>
      <c r="I93" s="32" t="n"/>
      <c r="J93" s="19" t="n"/>
      <c r="K93" s="18" t="n"/>
      <c r="L93" s="19" t="n"/>
      <c r="M93" s="15">
        <f>IF($A93="","",IF(AND($H93&lt;&gt;"Pending",$G93&lt;&gt;"",$G93&gt;=Assumptions!$B$4,$G93&lt;=Assumptions!$B$5),"Included",""))</f>
        <v/>
      </c>
      <c r="N93" s="15">
        <f>IF($A93="","",IF($H93="Renewed","Retained",IF($H93="Transferred","Retained",IF($H93="Non-Renewed","Not Retained",IF($H93="Pending","Pending","")))))</f>
        <v/>
      </c>
      <c r="O93" s="21">
        <f>IF($A93="","",IF(COUNTIF($A$5:$A$104,$A93)&gt;1,"Check duplicate tenancy ID",IF(OR($B93="",$C93="",$D93="",$E93="",$F93="",$H93=""),"Check missing required input",IF($F93&lt;$E93,"Check lease dates",IF(AND($G93&lt;&gt;"",$I93&lt;&gt;"",$I93&lt;$G93),"Check effective date",IF(AND($H93&lt;&gt;"Pending",OR($G93="",$I93="")),"Check decision or effective date",IF(AND($H93="Pending",OR($G93&lt;&gt;"",$I93&lt;&gt;"")),"Check pending dates",IF(AND($H93="Transferred",OR($J93="",$K93="")),"Check transfer destination",IF(AND($H93&lt;&gt;"Transferred",OR($J93&lt;&gt;"",$K93&lt;&gt;"")),"Check transfer fields",IF(AND($H93="Pending",$F93&gt;=Assumptions!$B$6,$F93&lt;=Assumptions!$B$6+Assumptions!$B$7),"Review upcoming lease end","OK"))))))))))</f>
        <v/>
      </c>
    </row>
    <row r="94">
      <c r="A94" s="18" t="n"/>
      <c r="B94" s="19" t="n"/>
      <c r="C94" s="18" t="n"/>
      <c r="D94" s="18" t="n"/>
      <c r="E94" s="32" t="n"/>
      <c r="F94" s="32" t="n"/>
      <c r="G94" s="32" t="n"/>
      <c r="H94" s="18" t="n"/>
      <c r="I94" s="32" t="n"/>
      <c r="J94" s="19" t="n"/>
      <c r="K94" s="18" t="n"/>
      <c r="L94" s="19" t="n"/>
      <c r="M94" s="12">
        <f>IF($A94="","",IF(AND($H94&lt;&gt;"Pending",$G94&lt;&gt;"",$G94&gt;=Assumptions!$B$4,$G94&lt;=Assumptions!$B$5),"Included",""))</f>
        <v/>
      </c>
      <c r="N94" s="12">
        <f>IF($A94="","",IF($H94="Renewed","Retained",IF($H94="Transferred","Retained",IF($H94="Non-Renewed","Not Retained",IF($H94="Pending","Pending","")))))</f>
        <v/>
      </c>
      <c r="O94" s="22">
        <f>IF($A94="","",IF(COUNTIF($A$5:$A$104,$A94)&gt;1,"Check duplicate tenancy ID",IF(OR($B94="",$C94="",$D94="",$E94="",$F94="",$H94=""),"Check missing required input",IF($F94&lt;$E94,"Check lease dates",IF(AND($G94&lt;&gt;"",$I94&lt;&gt;"",$I94&lt;$G94),"Check effective date",IF(AND($H94&lt;&gt;"Pending",OR($G94="",$I94="")),"Check decision or effective date",IF(AND($H94="Pending",OR($G94&lt;&gt;"",$I94&lt;&gt;"")),"Check pending dates",IF(AND($H94="Transferred",OR($J94="",$K94="")),"Check transfer destination",IF(AND($H94&lt;&gt;"Transferred",OR($J94&lt;&gt;"",$K94&lt;&gt;"")),"Check transfer fields",IF(AND($H94="Pending",$F94&gt;=Assumptions!$B$6,$F94&lt;=Assumptions!$B$6+Assumptions!$B$7),"Review upcoming lease end","OK"))))))))))</f>
        <v/>
      </c>
    </row>
    <row r="95">
      <c r="A95" s="18" t="n"/>
      <c r="B95" s="19" t="n"/>
      <c r="C95" s="18" t="n"/>
      <c r="D95" s="18" t="n"/>
      <c r="E95" s="32" t="n"/>
      <c r="F95" s="32" t="n"/>
      <c r="G95" s="32" t="n"/>
      <c r="H95" s="18" t="n"/>
      <c r="I95" s="32" t="n"/>
      <c r="J95" s="19" t="n"/>
      <c r="K95" s="18" t="n"/>
      <c r="L95" s="19" t="n"/>
      <c r="M95" s="15">
        <f>IF($A95="","",IF(AND($H95&lt;&gt;"Pending",$G95&lt;&gt;"",$G95&gt;=Assumptions!$B$4,$G95&lt;=Assumptions!$B$5),"Included",""))</f>
        <v/>
      </c>
      <c r="N95" s="15">
        <f>IF($A95="","",IF($H95="Renewed","Retained",IF($H95="Transferred","Retained",IF($H95="Non-Renewed","Not Retained",IF($H95="Pending","Pending","")))))</f>
        <v/>
      </c>
      <c r="O95" s="21">
        <f>IF($A95="","",IF(COUNTIF($A$5:$A$104,$A95)&gt;1,"Check duplicate tenancy ID",IF(OR($B95="",$C95="",$D95="",$E95="",$F95="",$H95=""),"Check missing required input",IF($F95&lt;$E95,"Check lease dates",IF(AND($G95&lt;&gt;"",$I95&lt;&gt;"",$I95&lt;$G95),"Check effective date",IF(AND($H95&lt;&gt;"Pending",OR($G95="",$I95="")),"Check decision or effective date",IF(AND($H95="Pending",OR($G95&lt;&gt;"",$I95&lt;&gt;"")),"Check pending dates",IF(AND($H95="Transferred",OR($J95="",$K95="")),"Check transfer destination",IF(AND($H95&lt;&gt;"Transferred",OR($J95&lt;&gt;"",$K95&lt;&gt;"")),"Check transfer fields",IF(AND($H95="Pending",$F95&gt;=Assumptions!$B$6,$F95&lt;=Assumptions!$B$6+Assumptions!$B$7),"Review upcoming lease end","OK"))))))))))</f>
        <v/>
      </c>
    </row>
    <row r="96">
      <c r="A96" s="18" t="n"/>
      <c r="B96" s="19" t="n"/>
      <c r="C96" s="18" t="n"/>
      <c r="D96" s="18" t="n"/>
      <c r="E96" s="32" t="n"/>
      <c r="F96" s="32" t="n"/>
      <c r="G96" s="32" t="n"/>
      <c r="H96" s="18" t="n"/>
      <c r="I96" s="32" t="n"/>
      <c r="J96" s="19" t="n"/>
      <c r="K96" s="18" t="n"/>
      <c r="L96" s="19" t="n"/>
      <c r="M96" s="12">
        <f>IF($A96="","",IF(AND($H96&lt;&gt;"Pending",$G96&lt;&gt;"",$G96&gt;=Assumptions!$B$4,$G96&lt;=Assumptions!$B$5),"Included",""))</f>
        <v/>
      </c>
      <c r="N96" s="12">
        <f>IF($A96="","",IF($H96="Renewed","Retained",IF($H96="Transferred","Retained",IF($H96="Non-Renewed","Not Retained",IF($H96="Pending","Pending","")))))</f>
        <v/>
      </c>
      <c r="O96" s="22">
        <f>IF($A96="","",IF(COUNTIF($A$5:$A$104,$A96)&gt;1,"Check duplicate tenancy ID",IF(OR($B96="",$C96="",$D96="",$E96="",$F96="",$H96=""),"Check missing required input",IF($F96&lt;$E96,"Check lease dates",IF(AND($G96&lt;&gt;"",$I96&lt;&gt;"",$I96&lt;$G96),"Check effective date",IF(AND($H96&lt;&gt;"Pending",OR($G96="",$I96="")),"Check decision or effective date",IF(AND($H96="Pending",OR($G96&lt;&gt;"",$I96&lt;&gt;"")),"Check pending dates",IF(AND($H96="Transferred",OR($J96="",$K96="")),"Check transfer destination",IF(AND($H96&lt;&gt;"Transferred",OR($J96&lt;&gt;"",$K96&lt;&gt;"")),"Check transfer fields",IF(AND($H96="Pending",$F96&gt;=Assumptions!$B$6,$F96&lt;=Assumptions!$B$6+Assumptions!$B$7),"Review upcoming lease end","OK"))))))))))</f>
        <v/>
      </c>
    </row>
    <row r="97">
      <c r="A97" s="18" t="n"/>
      <c r="B97" s="19" t="n"/>
      <c r="C97" s="18" t="n"/>
      <c r="D97" s="18" t="n"/>
      <c r="E97" s="32" t="n"/>
      <c r="F97" s="32" t="n"/>
      <c r="G97" s="32" t="n"/>
      <c r="H97" s="18" t="n"/>
      <c r="I97" s="32" t="n"/>
      <c r="J97" s="19" t="n"/>
      <c r="K97" s="18" t="n"/>
      <c r="L97" s="19" t="n"/>
      <c r="M97" s="15">
        <f>IF($A97="","",IF(AND($H97&lt;&gt;"Pending",$G97&lt;&gt;"",$G97&gt;=Assumptions!$B$4,$G97&lt;=Assumptions!$B$5),"Included",""))</f>
        <v/>
      </c>
      <c r="N97" s="15">
        <f>IF($A97="","",IF($H97="Renewed","Retained",IF($H97="Transferred","Retained",IF($H97="Non-Renewed","Not Retained",IF($H97="Pending","Pending","")))))</f>
        <v/>
      </c>
      <c r="O97" s="21">
        <f>IF($A97="","",IF(COUNTIF($A$5:$A$104,$A97)&gt;1,"Check duplicate tenancy ID",IF(OR($B97="",$C97="",$D97="",$E97="",$F97="",$H97=""),"Check missing required input",IF($F97&lt;$E97,"Check lease dates",IF(AND($G97&lt;&gt;"",$I97&lt;&gt;"",$I97&lt;$G97),"Check effective date",IF(AND($H97&lt;&gt;"Pending",OR($G97="",$I97="")),"Check decision or effective date",IF(AND($H97="Pending",OR($G97&lt;&gt;"",$I97&lt;&gt;"")),"Check pending dates",IF(AND($H97="Transferred",OR($J97="",$K97="")),"Check transfer destination",IF(AND($H97&lt;&gt;"Transferred",OR($J97&lt;&gt;"",$K97&lt;&gt;"")),"Check transfer fields",IF(AND($H97="Pending",$F97&gt;=Assumptions!$B$6,$F97&lt;=Assumptions!$B$6+Assumptions!$B$7),"Review upcoming lease end","OK"))))))))))</f>
        <v/>
      </c>
    </row>
    <row r="98">
      <c r="A98" s="18" t="n"/>
      <c r="B98" s="19" t="n"/>
      <c r="C98" s="18" t="n"/>
      <c r="D98" s="18" t="n"/>
      <c r="E98" s="32" t="n"/>
      <c r="F98" s="32" t="n"/>
      <c r="G98" s="32" t="n"/>
      <c r="H98" s="18" t="n"/>
      <c r="I98" s="32" t="n"/>
      <c r="J98" s="19" t="n"/>
      <c r="K98" s="18" t="n"/>
      <c r="L98" s="19" t="n"/>
      <c r="M98" s="12">
        <f>IF($A98="","",IF(AND($H98&lt;&gt;"Pending",$G98&lt;&gt;"",$G98&gt;=Assumptions!$B$4,$G98&lt;=Assumptions!$B$5),"Included",""))</f>
        <v/>
      </c>
      <c r="N98" s="12">
        <f>IF($A98="","",IF($H98="Renewed","Retained",IF($H98="Transferred","Retained",IF($H98="Non-Renewed","Not Retained",IF($H98="Pending","Pending","")))))</f>
        <v/>
      </c>
      <c r="O98" s="22">
        <f>IF($A98="","",IF(COUNTIF($A$5:$A$104,$A98)&gt;1,"Check duplicate tenancy ID",IF(OR($B98="",$C98="",$D98="",$E98="",$F98="",$H98=""),"Check missing required input",IF($F98&lt;$E98,"Check lease dates",IF(AND($G98&lt;&gt;"",$I98&lt;&gt;"",$I98&lt;$G98),"Check effective date",IF(AND($H98&lt;&gt;"Pending",OR($G98="",$I98="")),"Check decision or effective date",IF(AND($H98="Pending",OR($G98&lt;&gt;"",$I98&lt;&gt;"")),"Check pending dates",IF(AND($H98="Transferred",OR($J98="",$K98="")),"Check transfer destination",IF(AND($H98&lt;&gt;"Transferred",OR($J98&lt;&gt;"",$K98&lt;&gt;"")),"Check transfer fields",IF(AND($H98="Pending",$F98&gt;=Assumptions!$B$6,$F98&lt;=Assumptions!$B$6+Assumptions!$B$7),"Review upcoming lease end","OK"))))))))))</f>
        <v/>
      </c>
    </row>
    <row r="99">
      <c r="A99" s="18" t="n"/>
      <c r="B99" s="19" t="n"/>
      <c r="C99" s="18" t="n"/>
      <c r="D99" s="18" t="n"/>
      <c r="E99" s="32" t="n"/>
      <c r="F99" s="32" t="n"/>
      <c r="G99" s="32" t="n"/>
      <c r="H99" s="18" t="n"/>
      <c r="I99" s="32" t="n"/>
      <c r="J99" s="19" t="n"/>
      <c r="K99" s="18" t="n"/>
      <c r="L99" s="19" t="n"/>
      <c r="M99" s="15">
        <f>IF($A99="","",IF(AND($H99&lt;&gt;"Pending",$G99&lt;&gt;"",$G99&gt;=Assumptions!$B$4,$G99&lt;=Assumptions!$B$5),"Included",""))</f>
        <v/>
      </c>
      <c r="N99" s="15">
        <f>IF($A99="","",IF($H99="Renewed","Retained",IF($H99="Transferred","Retained",IF($H99="Non-Renewed","Not Retained",IF($H99="Pending","Pending","")))))</f>
        <v/>
      </c>
      <c r="O99" s="21">
        <f>IF($A99="","",IF(COUNTIF($A$5:$A$104,$A99)&gt;1,"Check duplicate tenancy ID",IF(OR($B99="",$C99="",$D99="",$E99="",$F99="",$H99=""),"Check missing required input",IF($F99&lt;$E99,"Check lease dates",IF(AND($G99&lt;&gt;"",$I99&lt;&gt;"",$I99&lt;$G99),"Check effective date",IF(AND($H99&lt;&gt;"Pending",OR($G99="",$I99="")),"Check decision or effective date",IF(AND($H99="Pending",OR($G99&lt;&gt;"",$I99&lt;&gt;"")),"Check pending dates",IF(AND($H99="Transferred",OR($J99="",$K99="")),"Check transfer destination",IF(AND($H99&lt;&gt;"Transferred",OR($J99&lt;&gt;"",$K99&lt;&gt;"")),"Check transfer fields",IF(AND($H99="Pending",$F99&gt;=Assumptions!$B$6,$F99&lt;=Assumptions!$B$6+Assumptions!$B$7),"Review upcoming lease end","OK"))))))))))</f>
        <v/>
      </c>
    </row>
    <row r="100">
      <c r="A100" s="18" t="n"/>
      <c r="B100" s="19" t="n"/>
      <c r="C100" s="18" t="n"/>
      <c r="D100" s="18" t="n"/>
      <c r="E100" s="32" t="n"/>
      <c r="F100" s="32" t="n"/>
      <c r="G100" s="32" t="n"/>
      <c r="H100" s="18" t="n"/>
      <c r="I100" s="32" t="n"/>
      <c r="J100" s="19" t="n"/>
      <c r="K100" s="18" t="n"/>
      <c r="L100" s="19" t="n"/>
      <c r="M100" s="12">
        <f>IF($A100="","",IF(AND($H100&lt;&gt;"Pending",$G100&lt;&gt;"",$G100&gt;=Assumptions!$B$4,$G100&lt;=Assumptions!$B$5),"Included",""))</f>
        <v/>
      </c>
      <c r="N100" s="12">
        <f>IF($A100="","",IF($H100="Renewed","Retained",IF($H100="Transferred","Retained",IF($H100="Non-Renewed","Not Retained",IF($H100="Pending","Pending","")))))</f>
        <v/>
      </c>
      <c r="O100" s="22">
        <f>IF($A100="","",IF(COUNTIF($A$5:$A$104,$A100)&gt;1,"Check duplicate tenancy ID",IF(OR($B100="",$C100="",$D100="",$E100="",$F100="",$H100=""),"Check missing required input",IF($F100&lt;$E100,"Check lease dates",IF(AND($G100&lt;&gt;"",$I100&lt;&gt;"",$I100&lt;$G100),"Check effective date",IF(AND($H100&lt;&gt;"Pending",OR($G100="",$I100="")),"Check decision or effective date",IF(AND($H100="Pending",OR($G100&lt;&gt;"",$I100&lt;&gt;"")),"Check pending dates",IF(AND($H100="Transferred",OR($J100="",$K100="")),"Check transfer destination",IF(AND($H100&lt;&gt;"Transferred",OR($J100&lt;&gt;"",$K100&lt;&gt;"")),"Check transfer fields",IF(AND($H100="Pending",$F100&gt;=Assumptions!$B$6,$F100&lt;=Assumptions!$B$6+Assumptions!$B$7),"Review upcoming lease end","OK"))))))))))</f>
        <v/>
      </c>
    </row>
    <row r="101">
      <c r="A101" s="18" t="n"/>
      <c r="B101" s="19" t="n"/>
      <c r="C101" s="18" t="n"/>
      <c r="D101" s="18" t="n"/>
      <c r="E101" s="32" t="n"/>
      <c r="F101" s="32" t="n"/>
      <c r="G101" s="32" t="n"/>
      <c r="H101" s="18" t="n"/>
      <c r="I101" s="32" t="n"/>
      <c r="J101" s="19" t="n"/>
      <c r="K101" s="18" t="n"/>
      <c r="L101" s="19" t="n"/>
      <c r="M101" s="15">
        <f>IF($A101="","",IF(AND($H101&lt;&gt;"Pending",$G101&lt;&gt;"",$G101&gt;=Assumptions!$B$4,$G101&lt;=Assumptions!$B$5),"Included",""))</f>
        <v/>
      </c>
      <c r="N101" s="15">
        <f>IF($A101="","",IF($H101="Renewed","Retained",IF($H101="Transferred","Retained",IF($H101="Non-Renewed","Not Retained",IF($H101="Pending","Pending","")))))</f>
        <v/>
      </c>
      <c r="O101" s="21">
        <f>IF($A101="","",IF(COUNTIF($A$5:$A$104,$A101)&gt;1,"Check duplicate tenancy ID",IF(OR($B101="",$C101="",$D101="",$E101="",$F101="",$H101=""),"Check missing required input",IF($F101&lt;$E101,"Check lease dates",IF(AND($G101&lt;&gt;"",$I101&lt;&gt;"",$I101&lt;$G101),"Check effective date",IF(AND($H101&lt;&gt;"Pending",OR($G101="",$I101="")),"Check decision or effective date",IF(AND($H101="Pending",OR($G101&lt;&gt;"",$I101&lt;&gt;"")),"Check pending dates",IF(AND($H101="Transferred",OR($J101="",$K101="")),"Check transfer destination",IF(AND($H101&lt;&gt;"Transferred",OR($J101&lt;&gt;"",$K101&lt;&gt;"")),"Check transfer fields",IF(AND($H101="Pending",$F101&gt;=Assumptions!$B$6,$F101&lt;=Assumptions!$B$6+Assumptions!$B$7),"Review upcoming lease end","OK"))))))))))</f>
        <v/>
      </c>
    </row>
    <row r="102">
      <c r="A102" s="18" t="n"/>
      <c r="B102" s="19" t="n"/>
      <c r="C102" s="18" t="n"/>
      <c r="D102" s="18" t="n"/>
      <c r="E102" s="32" t="n"/>
      <c r="F102" s="32" t="n"/>
      <c r="G102" s="32" t="n"/>
      <c r="H102" s="18" t="n"/>
      <c r="I102" s="32" t="n"/>
      <c r="J102" s="19" t="n"/>
      <c r="K102" s="18" t="n"/>
      <c r="L102" s="19" t="n"/>
      <c r="M102" s="12">
        <f>IF($A102="","",IF(AND($H102&lt;&gt;"Pending",$G102&lt;&gt;"",$G102&gt;=Assumptions!$B$4,$G102&lt;=Assumptions!$B$5),"Included",""))</f>
        <v/>
      </c>
      <c r="N102" s="12">
        <f>IF($A102="","",IF($H102="Renewed","Retained",IF($H102="Transferred","Retained",IF($H102="Non-Renewed","Not Retained",IF($H102="Pending","Pending","")))))</f>
        <v/>
      </c>
      <c r="O102" s="22">
        <f>IF($A102="","",IF(COUNTIF($A$5:$A$104,$A102)&gt;1,"Check duplicate tenancy ID",IF(OR($B102="",$C102="",$D102="",$E102="",$F102="",$H102=""),"Check missing required input",IF($F102&lt;$E102,"Check lease dates",IF(AND($G102&lt;&gt;"",$I102&lt;&gt;"",$I102&lt;$G102),"Check effective date",IF(AND($H102&lt;&gt;"Pending",OR($G102="",$I102="")),"Check decision or effective date",IF(AND($H102="Pending",OR($G102&lt;&gt;"",$I102&lt;&gt;"")),"Check pending dates",IF(AND($H102="Transferred",OR($J102="",$K102="")),"Check transfer destination",IF(AND($H102&lt;&gt;"Transferred",OR($J102&lt;&gt;"",$K102&lt;&gt;"")),"Check transfer fields",IF(AND($H102="Pending",$F102&gt;=Assumptions!$B$6,$F102&lt;=Assumptions!$B$6+Assumptions!$B$7),"Review upcoming lease end","OK"))))))))))</f>
        <v/>
      </c>
    </row>
    <row r="103">
      <c r="A103" s="18" t="n"/>
      <c r="B103" s="19" t="n"/>
      <c r="C103" s="18" t="n"/>
      <c r="D103" s="18" t="n"/>
      <c r="E103" s="32" t="n"/>
      <c r="F103" s="32" t="n"/>
      <c r="G103" s="32" t="n"/>
      <c r="H103" s="18" t="n"/>
      <c r="I103" s="32" t="n"/>
      <c r="J103" s="19" t="n"/>
      <c r="K103" s="18" t="n"/>
      <c r="L103" s="19" t="n"/>
      <c r="M103" s="15">
        <f>IF($A103="","",IF(AND($H103&lt;&gt;"Pending",$G103&lt;&gt;"",$G103&gt;=Assumptions!$B$4,$G103&lt;=Assumptions!$B$5),"Included",""))</f>
        <v/>
      </c>
      <c r="N103" s="15">
        <f>IF($A103="","",IF($H103="Renewed","Retained",IF($H103="Transferred","Retained",IF($H103="Non-Renewed","Not Retained",IF($H103="Pending","Pending","")))))</f>
        <v/>
      </c>
      <c r="O103" s="21">
        <f>IF($A103="","",IF(COUNTIF($A$5:$A$104,$A103)&gt;1,"Check duplicate tenancy ID",IF(OR($B103="",$C103="",$D103="",$E103="",$F103="",$H103=""),"Check missing required input",IF($F103&lt;$E103,"Check lease dates",IF(AND($G103&lt;&gt;"",$I103&lt;&gt;"",$I103&lt;$G103),"Check effective date",IF(AND($H103&lt;&gt;"Pending",OR($G103="",$I103="")),"Check decision or effective date",IF(AND($H103="Pending",OR($G103&lt;&gt;"",$I103&lt;&gt;"")),"Check pending dates",IF(AND($H103="Transferred",OR($J103="",$K103="")),"Check transfer destination",IF(AND($H103&lt;&gt;"Transferred",OR($J103&lt;&gt;"",$K103&lt;&gt;"")),"Check transfer fields",IF(AND($H103="Pending",$F103&gt;=Assumptions!$B$6,$F103&lt;=Assumptions!$B$6+Assumptions!$B$7),"Review upcoming lease end","OK"))))))))))</f>
        <v/>
      </c>
    </row>
    <row r="104">
      <c r="A104" s="18" t="n"/>
      <c r="B104" s="19" t="n"/>
      <c r="C104" s="18" t="n"/>
      <c r="D104" s="18" t="n"/>
      <c r="E104" s="32" t="n"/>
      <c r="F104" s="32" t="n"/>
      <c r="G104" s="32" t="n"/>
      <c r="H104" s="18" t="n"/>
      <c r="I104" s="32" t="n"/>
      <c r="J104" s="19" t="n"/>
      <c r="K104" s="18" t="n"/>
      <c r="L104" s="19" t="n"/>
      <c r="M104" s="12">
        <f>IF($A104="","",IF(AND($H104&lt;&gt;"Pending",$G104&lt;&gt;"",$G104&gt;=Assumptions!$B$4,$G104&lt;=Assumptions!$B$5),"Included",""))</f>
        <v/>
      </c>
      <c r="N104" s="12">
        <f>IF($A104="","",IF($H104="Renewed","Retained",IF($H104="Transferred","Retained",IF($H104="Non-Renewed","Not Retained",IF($H104="Pending","Pending","")))))</f>
        <v/>
      </c>
      <c r="O104" s="22">
        <f>IF($A104="","",IF(COUNTIF($A$5:$A$104,$A104)&gt;1,"Check duplicate tenancy ID",IF(OR($B104="",$C104="",$D104="",$E104="",$F104="",$H104=""),"Check missing required input",IF($F104&lt;$E104,"Check lease dates",IF(AND($G104&lt;&gt;"",$I104&lt;&gt;"",$I104&lt;$G104),"Check effective date",IF(AND($H104&lt;&gt;"Pending",OR($G104="",$I104="")),"Check decision or effective date",IF(AND($H104="Pending",OR($G104&lt;&gt;"",$I104&lt;&gt;"")),"Check pending dates",IF(AND($H104="Transferred",OR($J104="",$K104="")),"Check transfer destination",IF(AND($H104&lt;&gt;"Transferred",OR($J104&lt;&gt;"",$K104&lt;&gt;"")),"Check transfer fields",IF(AND($H104="Pending",$F104&gt;=Assumptions!$B$6,$F104&lt;=Assumptions!$B$6+Assumptions!$B$7),"Review upcoming lease end","OK"))))))))))</f>
        <v/>
      </c>
    </row>
  </sheetData>
  <autoFilter ref="A4:O104"/>
  <mergeCells count="1">
    <mergeCell ref="A1:O1"/>
  </mergeCells>
  <conditionalFormatting sqref="M5:M104">
    <cfRule type="expression" priority="1" dxfId="0">
      <formula>$M5="Included"</formula>
    </cfRule>
  </conditionalFormatting>
  <conditionalFormatting sqref="O5:O104">
    <cfRule type="expression" priority="2" dxfId="0">
      <formula>$O5="OK"</formula>
    </cfRule>
    <cfRule type="expression" priority="3" dxfId="1">
      <formula>AND($O5&lt;&gt;"",$O5&lt;&gt;"OK")</formula>
    </cfRule>
  </conditionalFormatting>
  <dataValidations count="4">
    <dataValidation sqref="B5:B104 J5:J104" showDropDown="0" showInputMessage="1" showErrorMessage="1" allowBlank="0" errorTitle="Check property" error="Select a property from the editable Assumptions list." promptTitle="Property" prompt="Select a fictional property from the list." type="list">
      <formula1>'Assumptions'!$A$14:$A$18</formula1>
    </dataValidation>
    <dataValidation sqref="D5:D104" showDropDown="0" showInputMessage="1" showErrorMessage="1" allowBlank="0" errorTitle="Check unit type" error="Select a unit type from the editable Assumptions list." promptTitle="Unit type" prompt="Select the unit configuration." type="list">
      <formula1>'Assumptions'!$C$14:$C$18</formula1>
    </dataValidation>
    <dataValidation sqref="H5:H104" showDropDown="0" showInputMessage="1" showErrorMessage="1" allowBlank="0" errorTitle="Check outcome" error="Select an outcome from the editable Assumptions list." promptTitle="Outcome" prompt="Select Pending, Renewed, Non-Renewed, or Transferred." type="list">
      <formula1>'Assumptions'!$E$14:$E$17</formula1>
    </dataValidation>
    <dataValidation sqref="E5:G104 I5:I104" showDropDown="0" showInputMessage="1" showErrorMessage="1" allowBlank="0" errorTitle="Check date" error="Enter a date within the editable limits on Assumptions." promptTitle="Date input" prompt="Use MM/DD/YYYY." type="date" operator="between">
      <formula1>'Assumptions'!$B$8</formula1>
      <formula2>'Assumptions'!$B$9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F18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2" customWidth="1" min="3" max="3"/>
    <col width="4" customWidth="1" min="4" max="4"/>
    <col width="20" customWidth="1" min="5" max="5"/>
    <col width="4" customWidth="1" min="6" max="6"/>
  </cols>
  <sheetData>
    <row r="1" ht="28" customHeight="1">
      <c r="A1" s="1" t="inlineStr">
        <is>
          <t>Tenant Retention Dashboard — Assumptions</t>
        </is>
      </c>
      <c r="B1" s="26" t="n"/>
      <c r="C1" s="26" t="n"/>
      <c r="D1" s="26" t="n"/>
      <c r="E1" s="26" t="n"/>
      <c r="F1" s="27" t="n"/>
    </row>
    <row r="2" ht="22" customHeight="1">
      <c r="A2" s="3" t="inlineStr">
        <is>
          <t>Editable controls and stable choices used by workbook formulas and entry validation.</t>
        </is>
      </c>
    </row>
    <row r="3" ht="24" customHeight="1">
      <c r="A3" s="9" t="inlineStr">
        <is>
          <t>Setting</t>
        </is>
      </c>
      <c r="B3" s="9" t="inlineStr">
        <is>
          <t>Value</t>
        </is>
      </c>
      <c r="C3" s="9" t="inlineStr">
        <is>
          <t>Use</t>
        </is>
      </c>
    </row>
    <row r="4">
      <c r="A4" s="12" t="inlineStr">
        <is>
          <t>Report start date</t>
        </is>
      </c>
      <c r="B4" s="32" t="n">
        <v>46023</v>
      </c>
      <c r="C4" s="22" t="inlineStr">
        <is>
          <t>First decision date included in Summary.</t>
        </is>
      </c>
    </row>
    <row r="5">
      <c r="A5" s="15" t="inlineStr">
        <is>
          <t>Report end date</t>
        </is>
      </c>
      <c r="B5" s="32" t="n">
        <v>46276</v>
      </c>
      <c r="C5" s="21" t="inlineStr">
        <is>
          <t>Last decision date included in Summary.</t>
        </is>
      </c>
    </row>
    <row r="6">
      <c r="A6" s="12" t="inlineStr">
        <is>
          <t>As-of date</t>
        </is>
      </c>
      <c r="B6" s="32" t="n">
        <v>46276</v>
      </c>
      <c r="C6" s="22" t="inlineStr">
        <is>
          <t>Date used to identify pending lease-end reviews.</t>
        </is>
      </c>
    </row>
    <row r="7">
      <c r="A7" s="15" t="inlineStr">
        <is>
          <t>Review window days</t>
        </is>
      </c>
      <c r="B7" s="23" t="n">
        <v>90</v>
      </c>
      <c r="C7" s="21" t="inlineStr">
        <is>
          <t>Calendar days after the as-of date.</t>
        </is>
      </c>
    </row>
    <row r="8">
      <c r="A8" s="12" t="inlineStr">
        <is>
          <t>Earliest valid entry date</t>
        </is>
      </c>
      <c r="B8" s="32" t="n">
        <v>36526</v>
      </c>
      <c r="C8" s="22" t="inlineStr">
        <is>
          <t>Lower bound for entered tenancy dates.</t>
        </is>
      </c>
    </row>
    <row r="9">
      <c r="A9" s="15" t="inlineStr">
        <is>
          <t>Latest valid entry date</t>
        </is>
      </c>
      <c r="B9" s="32" t="n">
        <v>73415</v>
      </c>
      <c r="C9" s="21" t="inlineStr">
        <is>
          <t>Upper bound for entered tenancy dates.</t>
        </is>
      </c>
    </row>
    <row r="10">
      <c r="A10" s="12" t="inlineStr">
        <is>
          <t>Reference retention threshold</t>
        </is>
      </c>
      <c r="B10" s="33" t="n">
        <v>0.65</v>
      </c>
      <c r="C10" s="22" t="inlineStr">
        <is>
          <t>Editable reference level for visual review; it is not a guarantee.</t>
        </is>
      </c>
    </row>
    <row r="11"/>
    <row r="12"/>
    <row r="13">
      <c r="A13" s="25" t="inlineStr">
        <is>
          <t>Property choices</t>
        </is>
      </c>
      <c r="C13" s="25" t="inlineStr">
        <is>
          <t>Unit type choices</t>
        </is>
      </c>
      <c r="E13" s="25" t="inlineStr">
        <is>
          <t>Outcome choices</t>
        </is>
      </c>
    </row>
    <row r="14">
      <c r="A14" s="18" t="inlineStr">
        <is>
          <t>Fictional Cedar Lantern Residences</t>
        </is>
      </c>
      <c r="C14" s="18" t="inlineStr">
        <is>
          <t>Studio</t>
        </is>
      </c>
      <c r="E14" s="18" t="inlineStr">
        <is>
          <t>Pending</t>
        </is>
      </c>
    </row>
    <row r="15">
      <c r="A15" s="18" t="inlineStr">
        <is>
          <t>Fictional Harbor Kite Apartments</t>
        </is>
      </c>
      <c r="C15" s="18" t="inlineStr">
        <is>
          <t>1 Bedroom</t>
        </is>
      </c>
      <c r="E15" s="18" t="inlineStr">
        <is>
          <t>Renewed</t>
        </is>
      </c>
    </row>
    <row r="16">
      <c r="A16" s="18" t="inlineStr">
        <is>
          <t>Fictional Maple Orbit Homes</t>
        </is>
      </c>
      <c r="C16" s="18" t="inlineStr">
        <is>
          <t>2 Bedroom</t>
        </is>
      </c>
      <c r="E16" s="18" t="inlineStr">
        <is>
          <t>Non-Renewed</t>
        </is>
      </c>
    </row>
    <row r="17">
      <c r="A17" s="18" t="inlineStr">
        <is>
          <t>Fictional Blue Acorn Court</t>
        </is>
      </c>
      <c r="C17" s="18" t="inlineStr">
        <is>
          <t>3 Bedroom</t>
        </is>
      </c>
      <c r="E17" s="18" t="inlineStr">
        <is>
          <t>Transferred</t>
        </is>
      </c>
    </row>
    <row r="18">
      <c r="A18" s="18" t="inlineStr">
        <is>
          <t>Fictional Juniper Echo Flats</t>
        </is>
      </c>
      <c r="C18" s="18" t="inlineStr">
        <is>
          <t>Townhome</t>
        </is>
      </c>
    </row>
  </sheetData>
  <autoFilter ref="A3:C10"/>
  <mergeCells count="1">
    <mergeCell ref="A1:F1"/>
  </mergeCells>
  <conditionalFormatting sqref="B4:B5">
    <cfRule type="expression" priority="1" dxfId="1">
      <formula>$B$5&lt;$B$4</formula>
    </cfRule>
  </conditionalFormatting>
  <dataValidations count="3">
    <dataValidation sqref="B4:B6" showDropDown="0" showInputMessage="1" showErrorMessage="1" allowBlank="0" errorTitle="Check date" error="Enter a date within the editable valid-date limits." promptTitle="Date input" prompt="Use MM/DD/YYYY." type="date" operator="between">
      <formula1>$B$8</formula1>
      <formula2>$B$9</formula2>
    </dataValidation>
    <dataValidation sqref="B7" showDropDown="0" showInputMessage="1" showErrorMessage="1" allowBlank="0" errorTitle="Check review window" error="Enter a whole number from 1 through 365." promptTitle="Review window" prompt="Enter calendar days from 1 through 365." type="whole" operator="between">
      <formula1>1</formula1>
      <formula2>365</formula2>
    </dataValidation>
    <dataValidation sqref="B10" showDropDown="0" showInputMessage="1" showErrorMessage="1" allowBlank="0" errorTitle="Check reference rate" error="Enter a value from 0 through 1." promptTitle="Reference rate" prompt="For example, enter 0.65 for 65.0%." type="decimal" operator="between">
      <formula1>0</formula1>
      <formula2>1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2026-09-11T00:30:08Z</dcterms:created>
  <dcterms:modified xmlns:dcterms="http://purl.org/dc/terms/" xmlns:xsi="http://www.w3.org/2001/XMLSchema-instance" xsi:type="dcterms:W3CDTF">2026-09-11T00:30:08+00:00Z</dcterms:modified>
</cp:coreProperties>
</file>